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480" windowHeight="112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Položky!$A$1:$G$62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iterateCount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3"/>
  <c r="D21" i="1" l="1"/>
  <c r="D20"/>
  <c r="D19"/>
  <c r="D18"/>
  <c r="D17"/>
  <c r="D16"/>
  <c r="D15"/>
  <c r="BE61" i="3"/>
  <c r="BC61"/>
  <c r="BB61"/>
  <c r="BA61"/>
  <c r="G61"/>
  <c r="BD61" s="1"/>
  <c r="BE59"/>
  <c r="BC59"/>
  <c r="BB59"/>
  <c r="BA59"/>
  <c r="G59"/>
  <c r="BD59" s="1"/>
  <c r="BE58"/>
  <c r="BC58"/>
  <c r="BB58"/>
  <c r="BA58"/>
  <c r="G58"/>
  <c r="BD58" s="1"/>
  <c r="BE57"/>
  <c r="BC57"/>
  <c r="BB57"/>
  <c r="BA57"/>
  <c r="G57"/>
  <c r="B12" i="2"/>
  <c r="A12"/>
  <c r="C62" i="3"/>
  <c r="BD54"/>
  <c r="BC54"/>
  <c r="BB54"/>
  <c r="BA54"/>
  <c r="G54"/>
  <c r="BE54" s="1"/>
  <c r="BE53"/>
  <c r="BD53"/>
  <c r="BB53"/>
  <c r="BA53"/>
  <c r="G53"/>
  <c r="BC53" s="1"/>
  <c r="BE52"/>
  <c r="BD52"/>
  <c r="BB52"/>
  <c r="BA52"/>
  <c r="G52"/>
  <c r="BC52" s="1"/>
  <c r="BE51"/>
  <c r="BD51"/>
  <c r="BC51"/>
  <c r="BB51"/>
  <c r="BA51"/>
  <c r="G51"/>
  <c r="BE50"/>
  <c r="BD50"/>
  <c r="BB50"/>
  <c r="BA50"/>
  <c r="G50"/>
  <c r="BC50" s="1"/>
  <c r="BE49"/>
  <c r="BD49"/>
  <c r="BB49"/>
  <c r="BA49"/>
  <c r="G49"/>
  <c r="BC49" s="1"/>
  <c r="BE48"/>
  <c r="BD48"/>
  <c r="BB48"/>
  <c r="BA48"/>
  <c r="G48"/>
  <c r="BC48" s="1"/>
  <c r="BE47"/>
  <c r="BC47"/>
  <c r="BB47"/>
  <c r="BA47"/>
  <c r="G47"/>
  <c r="BD47" s="1"/>
  <c r="BE46"/>
  <c r="BC46"/>
  <c r="BB46"/>
  <c r="BA46"/>
  <c r="G46"/>
  <c r="BD46" s="1"/>
  <c r="BE45"/>
  <c r="BC45"/>
  <c r="BB45"/>
  <c r="BA45"/>
  <c r="G45"/>
  <c r="BD45" s="1"/>
  <c r="BE44"/>
  <c r="BC44"/>
  <c r="BB44"/>
  <c r="BA44"/>
  <c r="G44"/>
  <c r="BD44" s="1"/>
  <c r="BE43"/>
  <c r="BC43"/>
  <c r="BB43"/>
  <c r="BA43"/>
  <c r="G43"/>
  <c r="BD43" s="1"/>
  <c r="B11" i="2"/>
  <c r="A11"/>
  <c r="C55" i="3"/>
  <c r="BD40"/>
  <c r="BC40"/>
  <c r="BB40"/>
  <c r="BA40"/>
  <c r="G40"/>
  <c r="BE40" s="1"/>
  <c r="BD39"/>
  <c r="BC39"/>
  <c r="BB39"/>
  <c r="BA39"/>
  <c r="G39"/>
  <c r="BE39" s="1"/>
  <c r="BE38"/>
  <c r="BD38"/>
  <c r="BB38"/>
  <c r="BA38"/>
  <c r="G38"/>
  <c r="BC38" s="1"/>
  <c r="BE37"/>
  <c r="BC37"/>
  <c r="BB37"/>
  <c r="BA37"/>
  <c r="G37"/>
  <c r="B10" i="2"/>
  <c r="A10"/>
  <c r="C41" i="3"/>
  <c r="BE34"/>
  <c r="BD34"/>
  <c r="BB34"/>
  <c r="BA34"/>
  <c r="G34"/>
  <c r="BC34" s="1"/>
  <c r="BE33"/>
  <c r="BC33"/>
  <c r="BB33"/>
  <c r="BA33"/>
  <c r="G33"/>
  <c r="BD33" s="1"/>
  <c r="B9" i="2"/>
  <c r="A9"/>
  <c r="C35" i="3"/>
  <c r="BE30"/>
  <c r="BD30"/>
  <c r="BB30"/>
  <c r="BA30"/>
  <c r="G30"/>
  <c r="BC30" s="1"/>
  <c r="BE29"/>
  <c r="BD29"/>
  <c r="BB29"/>
  <c r="BA29"/>
  <c r="G29"/>
  <c r="BC29" s="1"/>
  <c r="BE28"/>
  <c r="BC28"/>
  <c r="BB28"/>
  <c r="BA28"/>
  <c r="G28"/>
  <c r="BD28" s="1"/>
  <c r="BE27"/>
  <c r="BC27"/>
  <c r="BB27"/>
  <c r="BA27"/>
  <c r="G27"/>
  <c r="G31" s="1"/>
  <c r="B8" i="2"/>
  <c r="A8"/>
  <c r="C31" i="3"/>
  <c r="BE24"/>
  <c r="BD24"/>
  <c r="BB24"/>
  <c r="BA24"/>
  <c r="G24"/>
  <c r="BC24" s="1"/>
  <c r="BE23"/>
  <c r="BD23"/>
  <c r="BB23"/>
  <c r="BA23"/>
  <c r="G23"/>
  <c r="BC23" s="1"/>
  <c r="BE22"/>
  <c r="BD22"/>
  <c r="BB22"/>
  <c r="BA22"/>
  <c r="G22"/>
  <c r="BC22" s="1"/>
  <c r="BE21"/>
  <c r="BD21"/>
  <c r="BB21"/>
  <c r="BA21"/>
  <c r="G21"/>
  <c r="BC21" s="1"/>
  <c r="BE20"/>
  <c r="BD20"/>
  <c r="BB20"/>
  <c r="BA20"/>
  <c r="G20"/>
  <c r="BC20" s="1"/>
  <c r="BE19"/>
  <c r="BD19"/>
  <c r="BB19"/>
  <c r="BA19"/>
  <c r="G19"/>
  <c r="BC19" s="1"/>
  <c r="BE18"/>
  <c r="BD18"/>
  <c r="BB18"/>
  <c r="BA18"/>
  <c r="G18"/>
  <c r="BC18" s="1"/>
  <c r="BE17"/>
  <c r="BD17"/>
  <c r="BB17"/>
  <c r="BA17"/>
  <c r="G17"/>
  <c r="BC17" s="1"/>
  <c r="BE16"/>
  <c r="BC16"/>
  <c r="BB16"/>
  <c r="BA16"/>
  <c r="G16"/>
  <c r="BD16" s="1"/>
  <c r="BE15"/>
  <c r="BC15"/>
  <c r="BB15"/>
  <c r="BA15"/>
  <c r="G15"/>
  <c r="BD15" s="1"/>
  <c r="BE14"/>
  <c r="BC14"/>
  <c r="BB14"/>
  <c r="BA14"/>
  <c r="G14"/>
  <c r="BD14" s="1"/>
  <c r="BE13"/>
  <c r="BC13"/>
  <c r="BB13"/>
  <c r="BA13"/>
  <c r="G13"/>
  <c r="BD13" s="1"/>
  <c r="BE12"/>
  <c r="BC12"/>
  <c r="BB12"/>
  <c r="BA12"/>
  <c r="G12"/>
  <c r="BD12" s="1"/>
  <c r="BE11"/>
  <c r="BC11"/>
  <c r="BB11"/>
  <c r="BA11"/>
  <c r="G11"/>
  <c r="BD11" s="1"/>
  <c r="BE10"/>
  <c r="BC10"/>
  <c r="BB10"/>
  <c r="BA10"/>
  <c r="G10"/>
  <c r="BD10" s="1"/>
  <c r="BE9"/>
  <c r="BC9"/>
  <c r="BB9"/>
  <c r="BA9"/>
  <c r="G9"/>
  <c r="BD9" s="1"/>
  <c r="BE8"/>
  <c r="BC8"/>
  <c r="BB8"/>
  <c r="BA8"/>
  <c r="G8"/>
  <c r="BD8" s="1"/>
  <c r="B7" i="2"/>
  <c r="A7"/>
  <c r="C25" i="3"/>
  <c r="E4"/>
  <c r="C4"/>
  <c r="F3"/>
  <c r="C3"/>
  <c r="C2" i="2"/>
  <c r="C1"/>
  <c r="C33" i="1"/>
  <c r="F33" s="1"/>
  <c r="C31"/>
  <c r="G7"/>
  <c r="D2"/>
  <c r="G62" i="3" l="1"/>
  <c r="H12" i="2" s="1"/>
  <c r="BB62" i="3"/>
  <c r="F12" i="2" s="1"/>
  <c r="BD35" i="3"/>
  <c r="H9" i="2" s="1"/>
  <c r="BE31" i="3"/>
  <c r="I8" i="2" s="1"/>
  <c r="BB25" i="3"/>
  <c r="F7" i="2" s="1"/>
  <c r="BA25" i="3"/>
  <c r="E7" i="2" s="1"/>
  <c r="BB35" i="3"/>
  <c r="F9" i="2" s="1"/>
  <c r="BB41" i="3"/>
  <c r="F10" i="2" s="1"/>
  <c r="BA35" i="3"/>
  <c r="E9" i="2" s="1"/>
  <c r="G41" i="3"/>
  <c r="BB55"/>
  <c r="F11" i="2" s="1"/>
  <c r="BC41" i="3"/>
  <c r="G10" i="2" s="1"/>
  <c r="BB31" i="3"/>
  <c r="F8" i="2" s="1"/>
  <c r="G55" i="3"/>
  <c r="BD55"/>
  <c r="H11" i="2" s="1"/>
  <c r="BE55" i="3"/>
  <c r="I11" i="2" s="1"/>
  <c r="BC62" i="3"/>
  <c r="G12" i="2" s="1"/>
  <c r="G35" i="3"/>
  <c r="BE35"/>
  <c r="I9" i="2" s="1"/>
  <c r="BA31" i="3"/>
  <c r="E8" i="2" s="1"/>
  <c r="BC35" i="3"/>
  <c r="G9" i="2" s="1"/>
  <c r="BA41" i="3"/>
  <c r="E10" i="2" s="1"/>
  <c r="BA55" i="3"/>
  <c r="E11" i="2" s="1"/>
  <c r="BA62" i="3"/>
  <c r="E12" i="2" s="1"/>
  <c r="BE41" i="3"/>
  <c r="I10" i="2" s="1"/>
  <c r="BE62" i="3"/>
  <c r="I12" i="2" s="1"/>
  <c r="G25" i="3"/>
  <c r="BE25"/>
  <c r="I7" i="2" s="1"/>
  <c r="BC31" i="3"/>
  <c r="G8" i="2" s="1"/>
  <c r="BD25" i="3"/>
  <c r="H7" i="2" s="1"/>
  <c r="BC55" i="3"/>
  <c r="G11" i="2" s="1"/>
  <c r="BC25" i="3"/>
  <c r="G7" i="2" s="1"/>
  <c r="BD27" i="3"/>
  <c r="BD31" s="1"/>
  <c r="H8" i="2" s="1"/>
  <c r="BD37" i="3"/>
  <c r="BD41" s="1"/>
  <c r="H10" i="2" s="1"/>
  <c r="BD57" i="3"/>
  <c r="BD62" s="1"/>
  <c r="F13" i="2" l="1"/>
  <c r="C16" i="1" s="1"/>
  <c r="E13" i="2"/>
  <c r="G20" s="1"/>
  <c r="I20" s="1"/>
  <c r="G17" i="1" s="1"/>
  <c r="I13" i="2"/>
  <c r="C21" i="1" s="1"/>
  <c r="H13" i="2"/>
  <c r="G13"/>
  <c r="C15" i="1" l="1"/>
  <c r="G19" i="2"/>
  <c r="I19" s="1"/>
  <c r="G16" i="1" s="1"/>
  <c r="G18" i="2"/>
  <c r="I18" s="1"/>
  <c r="G15" i="1" s="1"/>
  <c r="G21" i="2"/>
  <c r="I21" s="1"/>
  <c r="G18" i="1" s="1"/>
  <c r="C18"/>
  <c r="G24" i="2"/>
  <c r="I24" s="1"/>
  <c r="G21" i="1" s="1"/>
  <c r="G25" i="2"/>
  <c r="I25" s="1"/>
  <c r="C17" i="1"/>
  <c r="G23" i="2"/>
  <c r="I23" s="1"/>
  <c r="G20" i="1" s="1"/>
  <c r="G22" i="2"/>
  <c r="I22" s="1"/>
  <c r="C19" i="1" l="1"/>
  <c r="C22" s="1"/>
  <c r="G19"/>
  <c r="H26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<sst xmlns="http://schemas.openxmlformats.org/spreadsheetml/2006/main" count="265" uniqueCount="192">
  <si>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</si>
  <si>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</si>
  <si>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</si>
  <si>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</si>
  <si>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</si>
  <si>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</si>
  <si>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</si>
  <si>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</si>
  <si>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</si>
  <si>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</si>
  <si>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</si>
  <si>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</si>
  <si>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</si>
  <si>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</si>
  <si>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</si>
  <si>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</si>
  <si>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</si>
  <si>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</si>
  <si>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</si>
  <si>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</si>
  <si>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</si>
  <si>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</si>
  <si>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</si>
  <si>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</si>
  <si>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</si>
  <si>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</si>
  <si>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</si>
  <si>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</si>
  <si>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</si>
  <si>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</si>
  <si>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</si>
  <si>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</si>
  <si>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</si>
  <si>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</si>
  <si>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</si>
  <si>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</si>
  <si>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</si>
  <si>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</si>
  <si>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</si>
  <si>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</si>
  <si>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</si>
  <si>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</si>
  <si>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</si>
  <si>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</si>
  <si>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</si>
  <si>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</si>
  <si>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</si>
  <si>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</si>
  <si>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</si>
  <si>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</si>
  <si>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</si>
  <si>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</si>
  <si>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</si>
  <si>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</si>
  <si>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</si>
  <si>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</si>
  <si>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</si>
  <si>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</si>
  <si>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</si>
  <si>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</si>
  <si>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</si>
  <si>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</si>
  <si>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</si>
  <si>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</si>
  <si>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</si>
  <si>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</si>
  <si>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</si>
  <si>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</si>
  <si>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</si>
  <si>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</si>
  <si>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</si>
  <si>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</si>
  <si>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</si>
  <si>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</si>
  <si>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</si>
  <si>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</si>
  <si>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00001</t>
  </si>
  <si>
    <t>Technoprojekt</t>
  </si>
  <si>
    <t>20</t>
  </si>
  <si>
    <t>DPO</t>
  </si>
  <si>
    <t>SO - 05 .</t>
  </si>
  <si>
    <t>M02</t>
  </si>
  <si>
    <t>Kabely</t>
  </si>
  <si>
    <t>210100001R00</t>
  </si>
  <si>
    <t xml:space="preserve">Ukončení vodičů v rozvaděči + zapojení do 2,5 mm2 </t>
  </si>
  <si>
    <t>kus</t>
  </si>
  <si>
    <t>210800547R00</t>
  </si>
  <si>
    <t xml:space="preserve">Vodič nn a vn CY 6 mm2 uložený pevně </t>
  </si>
  <si>
    <t>m</t>
  </si>
  <si>
    <t>210800549R00</t>
  </si>
  <si>
    <t xml:space="preserve">Vodič nn a vn CY 16 mm2 uložený pevně </t>
  </si>
  <si>
    <t>210810045R00</t>
  </si>
  <si>
    <t xml:space="preserve">Kabel CYKY-m 750 V 3 x 1,5 mm2 pevně uložený </t>
  </si>
  <si>
    <t>210810046R00</t>
  </si>
  <si>
    <t xml:space="preserve">Kabel CYKY-m 750 V 3 x 2,5 mm2 pevně uložený </t>
  </si>
  <si>
    <t>210810052R00</t>
  </si>
  <si>
    <t xml:space="preserve">Kabel CYKY-m 750 V 5 x 4 mm2 pevně uložený </t>
  </si>
  <si>
    <t>210810055R00</t>
  </si>
  <si>
    <t xml:space="preserve">Kabel CYKY-m 750 V 5 x 1,5 mm2 pevně uložený </t>
  </si>
  <si>
    <t>210950101R00</t>
  </si>
  <si>
    <t xml:space="preserve">Štítek označovací na kabel </t>
  </si>
  <si>
    <t>01001100</t>
  </si>
  <si>
    <t>vodič H07V-K 16 zelenožlutý (CYA)</t>
  </si>
  <si>
    <t>1000860</t>
  </si>
  <si>
    <t>vodič H07V-K 6 zelenožlutý (CYA)</t>
  </si>
  <si>
    <t>12050532</t>
  </si>
  <si>
    <t>štítek označovací WKM 8/30 (16319100</t>
  </si>
  <si>
    <t>3000165</t>
  </si>
  <si>
    <t>kabel CYKY-O 3x1,5</t>
  </si>
  <si>
    <t>3000175</t>
  </si>
  <si>
    <t>kabel CYKY-J 3x1,5</t>
  </si>
  <si>
    <t>3000195</t>
  </si>
  <si>
    <t>kabel CYKY-J 3x2,5</t>
  </si>
  <si>
    <t>3000360</t>
  </si>
  <si>
    <t>kabel CYKY-J 5x1,5</t>
  </si>
  <si>
    <t>33000375</t>
  </si>
  <si>
    <t>kabel CYKY-J 5x4</t>
  </si>
  <si>
    <t>M03</t>
  </si>
  <si>
    <t>Svítidla</t>
  </si>
  <si>
    <t>210200006R00</t>
  </si>
  <si>
    <t xml:space="preserve">Svítidlo LED nouzové </t>
  </si>
  <si>
    <t>210200013R00</t>
  </si>
  <si>
    <t xml:space="preserve">Svítidlo LED průmyslové </t>
  </si>
  <si>
    <t>309000140000</t>
  </si>
  <si>
    <t>Svítidlo označené "4"</t>
  </si>
  <si>
    <t>309001260000</t>
  </si>
  <si>
    <t>Svítidlo označené "N2"</t>
  </si>
  <si>
    <t>M04</t>
  </si>
  <si>
    <t>Kabelové trasy</t>
  </si>
  <si>
    <t>210020305R00</t>
  </si>
  <si>
    <t xml:space="preserve">Žlab kabelový Mars s přísluš., 125/50 mm s víkem </t>
  </si>
  <si>
    <t>95330920</t>
  </si>
  <si>
    <t>Nosný žlab svítidel, žárově zinkovaný, 75/60mm (žlab, víko, spojky, kolena, přepážky, podpěry atd</t>
  </si>
  <si>
    <t>M19</t>
  </si>
  <si>
    <t>Rozvaděče</t>
  </si>
  <si>
    <t>210190003R00</t>
  </si>
  <si>
    <t xml:space="preserve">Montáž celoplechových rozvodnic do váhy 100 kg </t>
  </si>
  <si>
    <t>30902650</t>
  </si>
  <si>
    <t>Rozvaděč RP3/Ia: Nástěnná OCEP s devřmi , 20M, krytí IP43/IP20, schéma viz v.č. 540-32501-10</t>
  </si>
  <si>
    <t>904      R00</t>
  </si>
  <si>
    <t>Hzs - Doplnění stávajícího rozvaděče RP1/I 1x jistič 16B/3 + 2 hod. HZS na práce v rozvaděči</t>
  </si>
  <si>
    <t>kompl</t>
  </si>
  <si>
    <t>904      R01</t>
  </si>
  <si>
    <t>Hzs - Doplnění stávajícího rozvaděče RP3/I 1x jistič 10B/1 + 1x jistič 6B/3 + 4 hod. HZS na</t>
  </si>
  <si>
    <t>M21.</t>
  </si>
  <si>
    <t>Specifikace</t>
  </si>
  <si>
    <t>210010003R00</t>
  </si>
  <si>
    <t xml:space="preserve">Trubka ohebná pod omítku, typ 23.. 23 mm </t>
  </si>
  <si>
    <t>210010351R00</t>
  </si>
  <si>
    <t xml:space="preserve">Rozvodka krabicová z lis. izol. 6455-11 do 4 mm2 </t>
  </si>
  <si>
    <t>210020661R00</t>
  </si>
  <si>
    <t xml:space="preserve">Konstrukce ocel. pro rozvodny Jockl, všeobecná </t>
  </si>
  <si>
    <t>kg</t>
  </si>
  <si>
    <t>210110006R00</t>
  </si>
  <si>
    <t xml:space="preserve">Spínač nástěnný trojpól.25A - řaz. 3, obyč.prostř. </t>
  </si>
  <si>
    <t>210110021R00</t>
  </si>
  <si>
    <t xml:space="preserve">Spínač nástěnný jednopól.- řaz. 1, venkovní </t>
  </si>
  <si>
    <t>21010750</t>
  </si>
  <si>
    <t>trubka tuhá 8020-FA</t>
  </si>
  <si>
    <t>24020200</t>
  </si>
  <si>
    <t>krabice 6455-11 rozvodná</t>
  </si>
  <si>
    <t>24030014</t>
  </si>
  <si>
    <t>spínač nástěnný č.1 IP66</t>
  </si>
  <si>
    <t>24030060</t>
  </si>
  <si>
    <t>spínač nástěnný 400V/25A</t>
  </si>
  <si>
    <t>24060050</t>
  </si>
  <si>
    <t>ocelová konstrukce - železo</t>
  </si>
  <si>
    <t>45040025</t>
  </si>
  <si>
    <t>Protipožární ucpávka</t>
  </si>
  <si>
    <t>m2</t>
  </si>
  <si>
    <t>910      R00</t>
  </si>
  <si>
    <t xml:space="preserve">Hzs - drobné nespecifikované práce </t>
  </si>
  <si>
    <t>hod</t>
  </si>
  <si>
    <t>M99</t>
  </si>
  <si>
    <t>Ostatní práce "M"</t>
  </si>
  <si>
    <t>210020741R00</t>
  </si>
  <si>
    <t>Zpracování dokumentace skutečného stavu (DSS) v rozsahu 10 hod.</t>
  </si>
  <si>
    <t>210020751R00</t>
  </si>
  <si>
    <t xml:space="preserve">Nepředvídané práce v rozsahu 4 hod. </t>
  </si>
  <si>
    <t>210020761R00</t>
  </si>
  <si>
    <t xml:space="preserve">Výchozí revizní zpráva v rozsahu 16 hod. </t>
  </si>
  <si>
    <t>210020801R00</t>
  </si>
  <si>
    <t xml:space="preserve">Stavební výpomoci, doprava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</si>
  <si>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</si>
  <si>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</si>
  <si>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</si>
  <si>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</si>
  <si>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</si>
  <si>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</si>
  <si>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</si>
  <si>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</si>
  <si>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měření osvětlení - akreditované měření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</si>
</sst>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6" workbookViewId="0">
      <selection activeCell="B55" sqref="B55:G5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/>
      <c r="D2" s="5" t="str">
        <f>Rekapitulace!G2</f>
        <v>SO - 05 .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78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76</v>
      </c>
      <c r="B7" s="24"/>
      <c r="C7" s="25" t="s">
        <v>77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196"/>
      <c r="D8" s="196"/>
      <c r="E8" s="197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196"/>
      <c r="D9" s="196"/>
      <c r="E9" s="197"/>
      <c r="F9" s="11"/>
      <c r="G9" s="33"/>
      <c r="H9" s="34"/>
    </row>
    <row r="10" spans="1:57">
      <c r="A10" s="28" t="s">
        <v>15</v>
      </c>
      <c r="B10" s="11"/>
      <c r="C10" s="196"/>
      <c r="D10" s="196"/>
      <c r="E10" s="196"/>
      <c r="F10" s="35"/>
      <c r="G10" s="36"/>
      <c r="H10" s="37"/>
    </row>
    <row r="11" spans="1:57" ht="13.5" customHeight="1">
      <c r="A11" s="28" t="s">
        <v>16</v>
      </c>
      <c r="B11" s="11"/>
      <c r="C11" s="196"/>
      <c r="D11" s="196"/>
      <c r="E11" s="196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198"/>
      <c r="D12" s="198"/>
      <c r="E12" s="198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 t="str">
        <f>Rekapitulace!A18</f>
        <v>Ztížené výrobní podmínky</v>
      </c>
      <c r="E15" s="57"/>
      <c r="F15" s="58"/>
      <c r="G15" s="55">
        <f>Rekapitulace!I18</f>
        <v>0</v>
      </c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 t="str">
        <f>Rekapitulace!A19</f>
        <v>Oborová přirážka</v>
      </c>
      <c r="E16" s="59"/>
      <c r="F16" s="60"/>
      <c r="G16" s="55">
        <f>Rekapitulace!I19</f>
        <v>0</v>
      </c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 t="str">
        <f>Rekapitulace!A20</f>
        <v>Přesun stavebních kapacit</v>
      </c>
      <c r="E17" s="59"/>
      <c r="F17" s="60"/>
      <c r="G17" s="55">
        <f>Rekapitulace!I20</f>
        <v>0</v>
      </c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 t="str">
        <f>Rekapitulace!A21</f>
        <v>Mimostaveništní doprava</v>
      </c>
      <c r="E18" s="59"/>
      <c r="F18" s="60"/>
      <c r="G18" s="55">
        <f>Rekapitulace!I21</f>
        <v>0</v>
      </c>
    </row>
    <row r="19" spans="1:7" ht="15.95" customHeight="1">
      <c r="A19" s="63" t="s">
        <v>30</v>
      </c>
      <c r="B19" s="54"/>
      <c r="C19" s="55">
        <f>SUM(C15:C18)</f>
        <v>0</v>
      </c>
      <c r="D19" s="8" t="str">
        <f>Rekapitulace!A22</f>
        <v>Zařízení staveniště</v>
      </c>
      <c r="E19" s="59"/>
      <c r="F19" s="60"/>
      <c r="G19" s="55">
        <f>Rekapitulace!I22</f>
        <v>0</v>
      </c>
    </row>
    <row r="20" spans="1:7" ht="15.95" customHeight="1">
      <c r="A20" s="63"/>
      <c r="B20" s="54"/>
      <c r="C20" s="55"/>
      <c r="D20" s="8" t="str">
        <f>Rekapitulace!A23</f>
        <v>Provoz investora</v>
      </c>
      <c r="E20" s="59"/>
      <c r="F20" s="60"/>
      <c r="G20" s="55">
        <f>Rekapitulace!I23</f>
        <v>0</v>
      </c>
    </row>
    <row r="21" spans="1:7" ht="15.95" customHeight="1">
      <c r="A21" s="63" t="s">
        <v>31</v>
      </c>
      <c r="B21" s="54"/>
      <c r="C21" s="55">
        <f>HZS</f>
        <v>0</v>
      </c>
      <c r="D21" s="8" t="str">
        <f>Rekapitulace!A24</f>
        <v>Kompletační činnost (IČD)</v>
      </c>
      <c r="E21" s="59"/>
      <c r="F21" s="60"/>
      <c r="G21" s="55">
        <f>Rekapitulace!I24</f>
        <v>0</v>
      </c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199" t="s">
        <v>34</v>
      </c>
      <c r="B23" s="200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1">
        <f>C23-F32</f>
        <v>0</v>
      </c>
      <c r="G30" s="202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1">
        <f>ROUND(PRODUCT(F30,C31/100),0)</f>
        <v>0</v>
      </c>
      <c r="G31" s="202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1">
        <v>0</v>
      </c>
      <c r="G32" s="202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1">
        <f>ROUND(PRODUCT(F32,C33/100),0)</f>
        <v>0</v>
      </c>
      <c r="G33" s="202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3">
        <f>ROUND(SUM(F30:F33),0)</f>
        <v>0</v>
      </c>
      <c r="G34" s="204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195"/>
      <c r="C37" s="195"/>
      <c r="D37" s="195"/>
      <c r="E37" s="195"/>
      <c r="F37" s="195"/>
      <c r="G37" s="195"/>
      <c r="H37" t="s">
        <v>6</v>
      </c>
    </row>
    <row r="38" spans="1:8" ht="12.75" customHeight="1">
      <c r="A38" s="95"/>
      <c r="B38" s="195"/>
      <c r="C38" s="195"/>
      <c r="D38" s="195"/>
      <c r="E38" s="195"/>
      <c r="F38" s="195"/>
      <c r="G38" s="195"/>
      <c r="H38" t="s">
        <v>6</v>
      </c>
    </row>
    <row r="39" spans="1:8">
      <c r="A39" s="95"/>
      <c r="B39" s="195"/>
      <c r="C39" s="195"/>
      <c r="D39" s="195"/>
      <c r="E39" s="195"/>
      <c r="F39" s="195"/>
      <c r="G39" s="195"/>
      <c r="H39" t="s">
        <v>6</v>
      </c>
    </row>
    <row r="40" spans="1:8">
      <c r="A40" s="95"/>
      <c r="B40" s="195"/>
      <c r="C40" s="195"/>
      <c r="D40" s="195"/>
      <c r="E40" s="195"/>
      <c r="F40" s="195"/>
      <c r="G40" s="195"/>
      <c r="H40" t="s">
        <v>6</v>
      </c>
    </row>
    <row r="41" spans="1:8">
      <c r="A41" s="95"/>
      <c r="B41" s="195"/>
      <c r="C41" s="195"/>
      <c r="D41" s="195"/>
      <c r="E41" s="195"/>
      <c r="F41" s="195"/>
      <c r="G41" s="195"/>
      <c r="H41" t="s">
        <v>6</v>
      </c>
    </row>
    <row r="42" spans="1:8">
      <c r="A42" s="95"/>
      <c r="B42" s="195"/>
      <c r="C42" s="195"/>
      <c r="D42" s="195"/>
      <c r="E42" s="195"/>
      <c r="F42" s="195"/>
      <c r="G42" s="195"/>
      <c r="H42" t="s">
        <v>6</v>
      </c>
    </row>
    <row r="43" spans="1:8">
      <c r="A43" s="95"/>
      <c r="B43" s="195"/>
      <c r="C43" s="195"/>
      <c r="D43" s="195"/>
      <c r="E43" s="195"/>
      <c r="F43" s="195"/>
      <c r="G43" s="195"/>
      <c r="H43" t="s">
        <v>6</v>
      </c>
    </row>
    <row r="44" spans="1:8">
      <c r="A44" s="95"/>
      <c r="B44" s="195"/>
      <c r="C44" s="195"/>
      <c r="D44" s="195"/>
      <c r="E44" s="195"/>
      <c r="F44" s="195"/>
      <c r="G44" s="195"/>
      <c r="H44" t="s">
        <v>6</v>
      </c>
    </row>
    <row r="45" spans="1:8" ht="0.75" customHeight="1">
      <c r="A45" s="95"/>
      <c r="B45" s="195"/>
      <c r="C45" s="195"/>
      <c r="D45" s="195"/>
      <c r="E45" s="195"/>
      <c r="F45" s="195"/>
      <c r="G45" s="195"/>
      <c r="H45" t="s">
        <v>6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D25" sqref="D2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6" t="s">
        <v>49</v>
      </c>
      <c r="B1" s="207"/>
      <c r="C1" s="96" t="str">
        <f>CONCATENATE(cislostavby," ",nazevstavby)</f>
        <v>00001 Technoprojekt</v>
      </c>
      <c r="D1" s="97"/>
      <c r="E1" s="98"/>
      <c r="F1" s="97"/>
      <c r="G1" s="99" t="s">
        <v>50</v>
      </c>
      <c r="H1" s="100"/>
      <c r="I1" s="101"/>
    </row>
    <row r="2" spans="1:57" ht="13.5" thickBot="1">
      <c r="A2" s="208" t="s">
        <v>51</v>
      </c>
      <c r="B2" s="209"/>
      <c r="C2" s="102" t="str">
        <f>CONCATENATE(cisloobjektu," ",nazevobjektu)</f>
        <v>20 DPO</v>
      </c>
      <c r="D2" s="103"/>
      <c r="E2" s="104"/>
      <c r="F2" s="103"/>
      <c r="G2" s="210" t="s">
        <v>80</v>
      </c>
      <c r="H2" s="211"/>
      <c r="I2" s="212"/>
    </row>
    <row r="3" spans="1:57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>
      <c r="A7" s="191" t="str">
        <f>Položky!B7</f>
        <v>M02</v>
      </c>
      <c r="B7" s="114" t="str">
        <f>Položky!C7</f>
        <v>Kabely</v>
      </c>
      <c r="C7" s="65"/>
      <c r="D7" s="115"/>
      <c r="E7" s="192">
        <f>Položky!BA25</f>
        <v>0</v>
      </c>
      <c r="F7" s="193">
        <f>Položky!BB25</f>
        <v>0</v>
      </c>
      <c r="G7" s="193">
        <f>Položky!BC25</f>
        <v>0</v>
      </c>
      <c r="H7" s="193">
        <f>Položky!BD25</f>
        <v>0</v>
      </c>
      <c r="I7" s="194">
        <f>Položky!BE25</f>
        <v>0</v>
      </c>
    </row>
    <row r="8" spans="1:57" s="34" customFormat="1">
      <c r="A8" s="191" t="str">
        <f>Položky!B26</f>
        <v>M03</v>
      </c>
      <c r="B8" s="114" t="str">
        <f>Položky!C26</f>
        <v>Svítidla</v>
      </c>
      <c r="C8" s="65"/>
      <c r="D8" s="115"/>
      <c r="E8" s="192">
        <f>Položky!BA31</f>
        <v>0</v>
      </c>
      <c r="F8" s="193">
        <f>Položky!BB31</f>
        <v>0</v>
      </c>
      <c r="G8" s="193">
        <f>Položky!BC31</f>
        <v>0</v>
      </c>
      <c r="H8" s="193">
        <f>Položky!BD31</f>
        <v>0</v>
      </c>
      <c r="I8" s="194">
        <f>Položky!BE31</f>
        <v>0</v>
      </c>
    </row>
    <row r="9" spans="1:57" s="34" customFormat="1">
      <c r="A9" s="191" t="str">
        <f>Položky!B32</f>
        <v>M04</v>
      </c>
      <c r="B9" s="114" t="str">
        <f>Položky!C32</f>
        <v>Kabelové trasy</v>
      </c>
      <c r="C9" s="65"/>
      <c r="D9" s="115"/>
      <c r="E9" s="192">
        <f>Položky!BA35</f>
        <v>0</v>
      </c>
      <c r="F9" s="193">
        <f>Položky!BB35</f>
        <v>0</v>
      </c>
      <c r="G9" s="193">
        <f>Položky!BC35</f>
        <v>0</v>
      </c>
      <c r="H9" s="193">
        <f>Položky!BD35</f>
        <v>0</v>
      </c>
      <c r="I9" s="194">
        <f>Položky!BE35</f>
        <v>0</v>
      </c>
    </row>
    <row r="10" spans="1:57" s="34" customFormat="1">
      <c r="A10" s="191" t="str">
        <f>Položky!B36</f>
        <v>M19</v>
      </c>
      <c r="B10" s="114" t="str">
        <f>Položky!C36</f>
        <v>Rozvaděče</v>
      </c>
      <c r="C10" s="65"/>
      <c r="D10" s="115"/>
      <c r="E10" s="192">
        <f>Položky!BA41</f>
        <v>0</v>
      </c>
      <c r="F10" s="193">
        <f>Položky!BB41</f>
        <v>0</v>
      </c>
      <c r="G10" s="193">
        <f>Položky!BC41</f>
        <v>0</v>
      </c>
      <c r="H10" s="193">
        <f>Položky!BD41</f>
        <v>0</v>
      </c>
      <c r="I10" s="194">
        <f>Položky!BE41</f>
        <v>0</v>
      </c>
    </row>
    <row r="11" spans="1:57" s="34" customFormat="1">
      <c r="A11" s="191" t="str">
        <f>Položky!B42</f>
        <v>M21.</v>
      </c>
      <c r="B11" s="114" t="str">
        <f>Položky!C42</f>
        <v>Specifikace</v>
      </c>
      <c r="C11" s="65"/>
      <c r="D11" s="115"/>
      <c r="E11" s="192">
        <f>Položky!BA55</f>
        <v>0</v>
      </c>
      <c r="F11" s="193">
        <f>Položky!BB55</f>
        <v>0</v>
      </c>
      <c r="G11" s="193">
        <f>Položky!BC55</f>
        <v>0</v>
      </c>
      <c r="H11" s="193">
        <f>Položky!BD55</f>
        <v>0</v>
      </c>
      <c r="I11" s="194">
        <f>Položky!BE55</f>
        <v>0</v>
      </c>
    </row>
    <row r="12" spans="1:57" s="34" customFormat="1" ht="13.5" thickBot="1">
      <c r="A12" s="191" t="str">
        <f>Položky!B56</f>
        <v>M99</v>
      </c>
      <c r="B12" s="114" t="str">
        <f>Položky!C56</f>
        <v>Ostatní práce "M"</v>
      </c>
      <c r="C12" s="65"/>
      <c r="D12" s="115"/>
      <c r="E12" s="192">
        <f>Položky!BA62</f>
        <v>0</v>
      </c>
      <c r="F12" s="193">
        <f>Položky!BB62</f>
        <v>0</v>
      </c>
      <c r="G12" s="193">
        <f>Položky!BC62</f>
        <v>0</v>
      </c>
      <c r="H12" s="193">
        <f>Položky!G62</f>
        <v>0</v>
      </c>
      <c r="I12" s="194">
        <f>Položky!BE62</f>
        <v>0</v>
      </c>
    </row>
    <row r="13" spans="1:57" s="122" customFormat="1" ht="13.5" thickBot="1">
      <c r="A13" s="116"/>
      <c r="B13" s="117" t="s">
        <v>58</v>
      </c>
      <c r="C13" s="117"/>
      <c r="D13" s="118"/>
      <c r="E13" s="119">
        <f>SUM(E7:E12)</f>
        <v>0</v>
      </c>
      <c r="F13" s="120">
        <f>SUM(F7:F12)</f>
        <v>0</v>
      </c>
      <c r="G13" s="120">
        <f>SUM(G7:G12)</f>
        <v>0</v>
      </c>
      <c r="H13" s="120">
        <f>SUM(H7:H12)</f>
        <v>0</v>
      </c>
      <c r="I13" s="121">
        <f>SUM(I7:I12)</f>
        <v>0</v>
      </c>
    </row>
    <row r="14" spans="1:57">
      <c r="A14" s="65"/>
      <c r="B14" s="65"/>
      <c r="C14" s="65"/>
      <c r="D14" s="65"/>
      <c r="E14" s="65"/>
      <c r="F14" s="65"/>
      <c r="G14" s="65"/>
      <c r="H14" s="65"/>
      <c r="I14" s="65"/>
    </row>
    <row r="15" spans="1:57" ht="19.5" customHeight="1">
      <c r="A15" s="106" t="s">
        <v>59</v>
      </c>
      <c r="B15" s="106"/>
      <c r="C15" s="106"/>
      <c r="D15" s="106"/>
      <c r="E15" s="106"/>
      <c r="F15" s="106"/>
      <c r="G15" s="123"/>
      <c r="H15" s="106"/>
      <c r="I15" s="106"/>
      <c r="BA15" s="40"/>
      <c r="BB15" s="40"/>
      <c r="BC15" s="40"/>
      <c r="BD15" s="40"/>
      <c r="BE15" s="40"/>
    </row>
    <row r="16" spans="1:57" ht="13.5" thickBot="1">
      <c r="A16" s="76"/>
      <c r="B16" s="76"/>
      <c r="C16" s="76"/>
      <c r="D16" s="76"/>
      <c r="E16" s="76"/>
      <c r="F16" s="76"/>
      <c r="G16" s="76"/>
      <c r="H16" s="76"/>
      <c r="I16" s="76"/>
    </row>
    <row r="17" spans="1:53">
      <c r="A17" s="70" t="s">
        <v>60</v>
      </c>
      <c r="B17" s="71"/>
      <c r="C17" s="71"/>
      <c r="D17" s="124"/>
      <c r="E17" s="125" t="s">
        <v>61</v>
      </c>
      <c r="F17" s="126" t="s">
        <v>62</v>
      </c>
      <c r="G17" s="127" t="s">
        <v>63</v>
      </c>
      <c r="H17" s="128"/>
      <c r="I17" s="129" t="s">
        <v>61</v>
      </c>
    </row>
    <row r="18" spans="1:53">
      <c r="A18" s="63" t="s">
        <v>183</v>
      </c>
      <c r="B18" s="54"/>
      <c r="C18" s="54"/>
      <c r="D18" s="130"/>
      <c r="E18" s="131">
        <v>0</v>
      </c>
      <c r="F18" s="132">
        <v>0</v>
      </c>
      <c r="G18" s="133">
        <f t="shared" ref="G18:G25" si="0">CHOOSE(BA18+1,HSV+PSV,HSV+PSV+Mont,HSV+PSV+Dodavka+Mont,HSV,PSV,Mont,Dodavka,Mont+Dodavka,0)</f>
        <v>0</v>
      </c>
      <c r="H18" s="134"/>
      <c r="I18" s="135">
        <f t="shared" ref="I18:I25" si="1">E18+F18*G18/100</f>
        <v>0</v>
      </c>
      <c r="BA18">
        <v>0</v>
      </c>
    </row>
    <row r="19" spans="1:53">
      <c r="A19" s="63" t="s">
        <v>184</v>
      </c>
      <c r="B19" s="54"/>
      <c r="C19" s="54"/>
      <c r="D19" s="130"/>
      <c r="E19" s="131">
        <v>0</v>
      </c>
      <c r="F19" s="132">
        <v>0</v>
      </c>
      <c r="G19" s="133">
        <f t="shared" si="0"/>
        <v>0</v>
      </c>
      <c r="H19" s="134"/>
      <c r="I19" s="135">
        <f t="shared" si="1"/>
        <v>0</v>
      </c>
      <c r="BA19">
        <v>0</v>
      </c>
    </row>
    <row r="20" spans="1:53">
      <c r="A20" s="63" t="s">
        <v>185</v>
      </c>
      <c r="B20" s="54"/>
      <c r="C20" s="54"/>
      <c r="D20" s="130"/>
      <c r="E20" s="131">
        <v>0</v>
      </c>
      <c r="F20" s="132">
        <v>0</v>
      </c>
      <c r="G20" s="133">
        <f t="shared" si="0"/>
        <v>0</v>
      </c>
      <c r="H20" s="134"/>
      <c r="I20" s="135">
        <f t="shared" si="1"/>
        <v>0</v>
      </c>
      <c r="BA20">
        <v>0</v>
      </c>
    </row>
    <row r="21" spans="1:53">
      <c r="A21" s="63" t="s">
        <v>186</v>
      </c>
      <c r="B21" s="54"/>
      <c r="C21" s="54"/>
      <c r="D21" s="130"/>
      <c r="E21" s="131">
        <v>0</v>
      </c>
      <c r="F21" s="132">
        <v>0</v>
      </c>
      <c r="G21" s="133">
        <f t="shared" si="0"/>
        <v>0</v>
      </c>
      <c r="H21" s="134"/>
      <c r="I21" s="135">
        <f t="shared" si="1"/>
        <v>0</v>
      </c>
      <c r="BA21">
        <v>0</v>
      </c>
    </row>
    <row r="22" spans="1:53">
      <c r="A22" s="63" t="s">
        <v>187</v>
      </c>
      <c r="B22" s="54"/>
      <c r="C22" s="54"/>
      <c r="D22" s="130"/>
      <c r="E22" s="131">
        <v>0</v>
      </c>
      <c r="F22" s="132">
        <v>2.2999999999999998</v>
      </c>
      <c r="G22" s="133">
        <f t="shared" si="0"/>
        <v>0</v>
      </c>
      <c r="H22" s="134"/>
      <c r="I22" s="135">
        <f t="shared" si="1"/>
        <v>0</v>
      </c>
      <c r="BA22">
        <v>1</v>
      </c>
    </row>
    <row r="23" spans="1:53">
      <c r="A23" s="63" t="s">
        <v>188</v>
      </c>
      <c r="B23" s="54"/>
      <c r="C23" s="54"/>
      <c r="D23" s="130"/>
      <c r="E23" s="131">
        <v>0</v>
      </c>
      <c r="F23" s="132">
        <v>3.5</v>
      </c>
      <c r="G23" s="133">
        <f t="shared" si="0"/>
        <v>0</v>
      </c>
      <c r="H23" s="134"/>
      <c r="I23" s="135">
        <f t="shared" si="1"/>
        <v>0</v>
      </c>
      <c r="BA23">
        <v>1</v>
      </c>
    </row>
    <row r="24" spans="1:53">
      <c r="A24" s="63" t="s">
        <v>189</v>
      </c>
      <c r="B24" s="54"/>
      <c r="C24" s="54"/>
      <c r="D24" s="130"/>
      <c r="E24" s="131">
        <v>0</v>
      </c>
      <c r="F24" s="132">
        <v>0</v>
      </c>
      <c r="G24" s="133">
        <f t="shared" si="0"/>
        <v>0</v>
      </c>
      <c r="H24" s="134"/>
      <c r="I24" s="135">
        <f t="shared" si="1"/>
        <v>0</v>
      </c>
      <c r="BA24">
        <v>2</v>
      </c>
    </row>
    <row r="25" spans="1:53">
      <c r="A25" s="63" t="s">
        <v>190</v>
      </c>
      <c r="B25" s="54"/>
      <c r="C25" s="54"/>
      <c r="D25" s="130"/>
      <c r="E25" s="131">
        <v>0</v>
      </c>
      <c r="F25" s="132">
        <v>5</v>
      </c>
      <c r="G25" s="133">
        <f t="shared" si="0"/>
        <v>0</v>
      </c>
      <c r="H25" s="134"/>
      <c r="I25" s="135">
        <f t="shared" si="1"/>
        <v>0</v>
      </c>
      <c r="BA25">
        <v>2</v>
      </c>
    </row>
    <row r="26" spans="1:53" ht="13.5" thickBot="1">
      <c r="A26" s="136"/>
      <c r="B26" s="137" t="s">
        <v>64</v>
      </c>
      <c r="C26" s="138"/>
      <c r="D26" s="139"/>
      <c r="E26" s="140"/>
      <c r="F26" s="141"/>
      <c r="G26" s="141"/>
      <c r="H26" s="213">
        <f>SUM(I18:I25)</f>
        <v>0</v>
      </c>
      <c r="I26" s="214"/>
    </row>
    <row r="28" spans="1:53">
      <c r="B28" s="122"/>
      <c r="F28" s="142"/>
      <c r="G28" s="143"/>
      <c r="H28" s="143"/>
      <c r="I28" s="144"/>
    </row>
    <row r="29" spans="1:53">
      <c r="F29" s="142"/>
      <c r="G29" s="143"/>
      <c r="H29" s="143"/>
      <c r="I29" s="144"/>
    </row>
    <row r="30" spans="1:53">
      <c r="F30" s="142"/>
      <c r="G30" s="143"/>
      <c r="H30" s="143"/>
      <c r="I30" s="144"/>
    </row>
    <row r="31" spans="1:53">
      <c r="F31" s="142"/>
      <c r="G31" s="143"/>
      <c r="H31" s="143"/>
      <c r="I31" s="144"/>
    </row>
    <row r="32" spans="1:53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5"/>
  <sheetViews>
    <sheetView showGridLines="0" showZeros="0" topLeftCell="A31" zoomScaleNormal="100" workbookViewId="0">
      <selection activeCell="F57" sqref="F57:F61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5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15" t="s">
        <v>65</v>
      </c>
      <c r="B1" s="215"/>
      <c r="C1" s="215"/>
      <c r="D1" s="215"/>
      <c r="E1" s="215"/>
      <c r="F1" s="215"/>
      <c r="G1" s="215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06" t="s">
        <v>49</v>
      </c>
      <c r="B3" s="207"/>
      <c r="C3" s="96" t="str">
        <f>CONCATENATE(cislostavby," ",nazevstavby)</f>
        <v>00001 Technoprojekt</v>
      </c>
      <c r="D3" s="97"/>
      <c r="E3" s="150" t="s">
        <v>66</v>
      </c>
      <c r="F3" s="151">
        <f>Rekapitulace!H1</f>
        <v>0</v>
      </c>
      <c r="G3" s="152"/>
    </row>
    <row r="4" spans="1:104" ht="13.5" thickBot="1">
      <c r="A4" s="216" t="s">
        <v>51</v>
      </c>
      <c r="B4" s="209"/>
      <c r="C4" s="102" t="str">
        <f>CONCATENATE(cisloobjektu," ",nazevobjektu)</f>
        <v>20 DPO</v>
      </c>
      <c r="D4" s="103"/>
      <c r="E4" s="217" t="str">
        <f>Rekapitulace!G2</f>
        <v>SO - 05 .</v>
      </c>
      <c r="F4" s="218"/>
      <c r="G4" s="219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>
      <c r="A7" s="160" t="s">
        <v>74</v>
      </c>
      <c r="B7" s="161" t="s">
        <v>81</v>
      </c>
      <c r="C7" s="162" t="s">
        <v>82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83</v>
      </c>
      <c r="C8" s="170" t="s">
        <v>84</v>
      </c>
      <c r="D8" s="171" t="s">
        <v>85</v>
      </c>
      <c r="E8" s="172">
        <v>86</v>
      </c>
      <c r="F8" s="172"/>
      <c r="G8" s="173">
        <f t="shared" ref="G8:G24" si="0">E8*F8</f>
        <v>0</v>
      </c>
      <c r="O8" s="167">
        <v>2</v>
      </c>
      <c r="AA8" s="145">
        <v>1</v>
      </c>
      <c r="AB8" s="145">
        <v>9</v>
      </c>
      <c r="AC8" s="145">
        <v>9</v>
      </c>
      <c r="AZ8" s="145">
        <v>4</v>
      </c>
      <c r="BA8" s="145">
        <f t="shared" ref="BA8:BA24" si="1">IF(AZ8=1,G8,0)</f>
        <v>0</v>
      </c>
      <c r="BB8" s="145">
        <f t="shared" ref="BB8:BB24" si="2">IF(AZ8=2,G8,0)</f>
        <v>0</v>
      </c>
      <c r="BC8" s="145">
        <f t="shared" ref="BC8:BC24" si="3">IF(AZ8=3,G8,0)</f>
        <v>0</v>
      </c>
      <c r="BD8" s="145">
        <f t="shared" ref="BD8:BD24" si="4">IF(AZ8=4,G8,0)</f>
        <v>0</v>
      </c>
      <c r="BE8" s="145">
        <f t="shared" ref="BE8:BE24" si="5">IF(AZ8=5,G8,0)</f>
        <v>0</v>
      </c>
      <c r="CA8" s="174">
        <v>1</v>
      </c>
      <c r="CB8" s="174">
        <v>9</v>
      </c>
      <c r="CZ8" s="145">
        <v>0</v>
      </c>
    </row>
    <row r="9" spans="1:104">
      <c r="A9" s="168">
        <v>2</v>
      </c>
      <c r="B9" s="169" t="s">
        <v>86</v>
      </c>
      <c r="C9" s="170" t="s">
        <v>87</v>
      </c>
      <c r="D9" s="171" t="s">
        <v>88</v>
      </c>
      <c r="E9" s="172">
        <v>20</v>
      </c>
      <c r="F9" s="172"/>
      <c r="G9" s="173">
        <f t="shared" si="0"/>
        <v>0</v>
      </c>
      <c r="O9" s="167">
        <v>2</v>
      </c>
      <c r="AA9" s="145">
        <v>1</v>
      </c>
      <c r="AB9" s="145">
        <v>9</v>
      </c>
      <c r="AC9" s="145">
        <v>9</v>
      </c>
      <c r="AZ9" s="145">
        <v>4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74">
        <v>1</v>
      </c>
      <c r="CB9" s="174">
        <v>9</v>
      </c>
      <c r="CZ9" s="145">
        <v>0</v>
      </c>
    </row>
    <row r="10" spans="1:104">
      <c r="A10" s="168">
        <v>3</v>
      </c>
      <c r="B10" s="169" t="s">
        <v>89</v>
      </c>
      <c r="C10" s="170" t="s">
        <v>90</v>
      </c>
      <c r="D10" s="171" t="s">
        <v>88</v>
      </c>
      <c r="E10" s="172">
        <v>80</v>
      </c>
      <c r="F10" s="172"/>
      <c r="G10" s="173">
        <f t="shared" si="0"/>
        <v>0</v>
      </c>
      <c r="O10" s="167">
        <v>2</v>
      </c>
      <c r="AA10" s="145">
        <v>1</v>
      </c>
      <c r="AB10" s="145">
        <v>9</v>
      </c>
      <c r="AC10" s="145">
        <v>9</v>
      </c>
      <c r="AZ10" s="145">
        <v>4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74">
        <v>1</v>
      </c>
      <c r="CB10" s="174">
        <v>9</v>
      </c>
      <c r="CZ10" s="145">
        <v>0</v>
      </c>
    </row>
    <row r="11" spans="1:104">
      <c r="A11" s="168">
        <v>4</v>
      </c>
      <c r="B11" s="169" t="s">
        <v>91</v>
      </c>
      <c r="C11" s="170" t="s">
        <v>92</v>
      </c>
      <c r="D11" s="171" t="s">
        <v>88</v>
      </c>
      <c r="E11" s="172">
        <v>70</v>
      </c>
      <c r="F11" s="172"/>
      <c r="G11" s="173">
        <f t="shared" si="0"/>
        <v>0</v>
      </c>
      <c r="O11" s="167">
        <v>2</v>
      </c>
      <c r="AA11" s="145">
        <v>1</v>
      </c>
      <c r="AB11" s="145">
        <v>9</v>
      </c>
      <c r="AC11" s="145">
        <v>9</v>
      </c>
      <c r="AZ11" s="145">
        <v>4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74">
        <v>1</v>
      </c>
      <c r="CB11" s="174">
        <v>9</v>
      </c>
      <c r="CZ11" s="145">
        <v>0</v>
      </c>
    </row>
    <row r="12" spans="1:104">
      <c r="A12" s="168">
        <v>5</v>
      </c>
      <c r="B12" s="169" t="s">
        <v>91</v>
      </c>
      <c r="C12" s="170" t="s">
        <v>92</v>
      </c>
      <c r="D12" s="171" t="s">
        <v>88</v>
      </c>
      <c r="E12" s="172">
        <v>25</v>
      </c>
      <c r="F12" s="172"/>
      <c r="G12" s="173">
        <f t="shared" si="0"/>
        <v>0</v>
      </c>
      <c r="O12" s="167">
        <v>2</v>
      </c>
      <c r="AA12" s="145">
        <v>1</v>
      </c>
      <c r="AB12" s="145">
        <v>9</v>
      </c>
      <c r="AC12" s="145">
        <v>9</v>
      </c>
      <c r="AZ12" s="145">
        <v>4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74">
        <v>1</v>
      </c>
      <c r="CB12" s="174">
        <v>9</v>
      </c>
      <c r="CZ12" s="145">
        <v>0</v>
      </c>
    </row>
    <row r="13" spans="1:104">
      <c r="A13" s="168">
        <v>6</v>
      </c>
      <c r="B13" s="169" t="s">
        <v>93</v>
      </c>
      <c r="C13" s="170" t="s">
        <v>94</v>
      </c>
      <c r="D13" s="171" t="s">
        <v>88</v>
      </c>
      <c r="E13" s="172">
        <v>5</v>
      </c>
      <c r="F13" s="172"/>
      <c r="G13" s="173">
        <f t="shared" si="0"/>
        <v>0</v>
      </c>
      <c r="O13" s="167">
        <v>2</v>
      </c>
      <c r="AA13" s="145">
        <v>1</v>
      </c>
      <c r="AB13" s="145">
        <v>9</v>
      </c>
      <c r="AC13" s="145">
        <v>9</v>
      </c>
      <c r="AZ13" s="145">
        <v>4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74">
        <v>1</v>
      </c>
      <c r="CB13" s="174">
        <v>9</v>
      </c>
      <c r="CZ13" s="145">
        <v>0</v>
      </c>
    </row>
    <row r="14" spans="1:104">
      <c r="A14" s="168">
        <v>7</v>
      </c>
      <c r="B14" s="169" t="s">
        <v>95</v>
      </c>
      <c r="C14" s="170" t="s">
        <v>96</v>
      </c>
      <c r="D14" s="171" t="s">
        <v>88</v>
      </c>
      <c r="E14" s="172">
        <v>80</v>
      </c>
      <c r="F14" s="172"/>
      <c r="G14" s="173">
        <f t="shared" si="0"/>
        <v>0</v>
      </c>
      <c r="O14" s="167">
        <v>2</v>
      </c>
      <c r="AA14" s="145">
        <v>1</v>
      </c>
      <c r="AB14" s="145">
        <v>9</v>
      </c>
      <c r="AC14" s="145">
        <v>9</v>
      </c>
      <c r="AZ14" s="145">
        <v>4</v>
      </c>
      <c r="BA14" s="145">
        <f t="shared" si="1"/>
        <v>0</v>
      </c>
      <c r="BB14" s="145">
        <f t="shared" si="2"/>
        <v>0</v>
      </c>
      <c r="BC14" s="145">
        <f t="shared" si="3"/>
        <v>0</v>
      </c>
      <c r="BD14" s="145">
        <f t="shared" si="4"/>
        <v>0</v>
      </c>
      <c r="BE14" s="145">
        <f t="shared" si="5"/>
        <v>0</v>
      </c>
      <c r="CA14" s="174">
        <v>1</v>
      </c>
      <c r="CB14" s="174">
        <v>9</v>
      </c>
      <c r="CZ14" s="145">
        <v>0</v>
      </c>
    </row>
    <row r="15" spans="1:104">
      <c r="A15" s="168">
        <v>8</v>
      </c>
      <c r="B15" s="169" t="s">
        <v>97</v>
      </c>
      <c r="C15" s="170" t="s">
        <v>98</v>
      </c>
      <c r="D15" s="171" t="s">
        <v>88</v>
      </c>
      <c r="E15" s="172">
        <v>20</v>
      </c>
      <c r="F15" s="172"/>
      <c r="G15" s="173">
        <f t="shared" si="0"/>
        <v>0</v>
      </c>
      <c r="O15" s="167">
        <v>2</v>
      </c>
      <c r="AA15" s="145">
        <v>1</v>
      </c>
      <c r="AB15" s="145">
        <v>9</v>
      </c>
      <c r="AC15" s="145">
        <v>9</v>
      </c>
      <c r="AZ15" s="145">
        <v>4</v>
      </c>
      <c r="BA15" s="145">
        <f t="shared" si="1"/>
        <v>0</v>
      </c>
      <c r="BB15" s="145">
        <f t="shared" si="2"/>
        <v>0</v>
      </c>
      <c r="BC15" s="145">
        <f t="shared" si="3"/>
        <v>0</v>
      </c>
      <c r="BD15" s="145">
        <f t="shared" si="4"/>
        <v>0</v>
      </c>
      <c r="BE15" s="145">
        <f t="shared" si="5"/>
        <v>0</v>
      </c>
      <c r="CA15" s="174">
        <v>1</v>
      </c>
      <c r="CB15" s="174">
        <v>9</v>
      </c>
      <c r="CZ15" s="145">
        <v>0</v>
      </c>
    </row>
    <row r="16" spans="1:104">
      <c r="A16" s="168">
        <v>9</v>
      </c>
      <c r="B16" s="169" t="s">
        <v>99</v>
      </c>
      <c r="C16" s="170" t="s">
        <v>100</v>
      </c>
      <c r="D16" s="171" t="s">
        <v>85</v>
      </c>
      <c r="E16" s="172">
        <v>2</v>
      </c>
      <c r="F16" s="172"/>
      <c r="G16" s="173">
        <f t="shared" si="0"/>
        <v>0</v>
      </c>
      <c r="O16" s="167">
        <v>2</v>
      </c>
      <c r="AA16" s="145">
        <v>1</v>
      </c>
      <c r="AB16" s="145">
        <v>9</v>
      </c>
      <c r="AC16" s="145">
        <v>9</v>
      </c>
      <c r="AZ16" s="145">
        <v>4</v>
      </c>
      <c r="BA16" s="145">
        <f t="shared" si="1"/>
        <v>0</v>
      </c>
      <c r="BB16" s="145">
        <f t="shared" si="2"/>
        <v>0</v>
      </c>
      <c r="BC16" s="145">
        <f t="shared" si="3"/>
        <v>0</v>
      </c>
      <c r="BD16" s="145">
        <f t="shared" si="4"/>
        <v>0</v>
      </c>
      <c r="BE16" s="145">
        <f t="shared" si="5"/>
        <v>0</v>
      </c>
      <c r="CA16" s="174">
        <v>1</v>
      </c>
      <c r="CB16" s="174">
        <v>9</v>
      </c>
      <c r="CZ16" s="145">
        <v>0</v>
      </c>
    </row>
    <row r="17" spans="1:104">
      <c r="A17" s="168">
        <v>10</v>
      </c>
      <c r="B17" s="169" t="s">
        <v>101</v>
      </c>
      <c r="C17" s="170" t="s">
        <v>102</v>
      </c>
      <c r="D17" s="171" t="s">
        <v>88</v>
      </c>
      <c r="E17" s="172">
        <v>20</v>
      </c>
      <c r="F17" s="172"/>
      <c r="G17" s="173">
        <f t="shared" si="0"/>
        <v>0</v>
      </c>
      <c r="O17" s="167">
        <v>2</v>
      </c>
      <c r="AA17" s="145">
        <v>3</v>
      </c>
      <c r="AB17" s="145">
        <v>9</v>
      </c>
      <c r="AC17" s="145">
        <v>1001100</v>
      </c>
      <c r="AZ17" s="145">
        <v>3</v>
      </c>
      <c r="BA17" s="145">
        <f t="shared" si="1"/>
        <v>0</v>
      </c>
      <c r="BB17" s="145">
        <f t="shared" si="2"/>
        <v>0</v>
      </c>
      <c r="BC17" s="145">
        <f t="shared" si="3"/>
        <v>0</v>
      </c>
      <c r="BD17" s="145">
        <f t="shared" si="4"/>
        <v>0</v>
      </c>
      <c r="BE17" s="145">
        <f t="shared" si="5"/>
        <v>0</v>
      </c>
      <c r="CA17" s="174">
        <v>3</v>
      </c>
      <c r="CB17" s="174">
        <v>9</v>
      </c>
      <c r="CZ17" s="145">
        <v>0</v>
      </c>
    </row>
    <row r="18" spans="1:104">
      <c r="A18" s="168">
        <v>11</v>
      </c>
      <c r="B18" s="169" t="s">
        <v>103</v>
      </c>
      <c r="C18" s="170" t="s">
        <v>104</v>
      </c>
      <c r="D18" s="171" t="s">
        <v>88</v>
      </c>
      <c r="E18" s="172">
        <v>80</v>
      </c>
      <c r="F18" s="172"/>
      <c r="G18" s="173">
        <f t="shared" si="0"/>
        <v>0</v>
      </c>
      <c r="O18" s="167">
        <v>2</v>
      </c>
      <c r="AA18" s="145">
        <v>3</v>
      </c>
      <c r="AB18" s="145">
        <v>9</v>
      </c>
      <c r="AC18" s="145">
        <v>1000860</v>
      </c>
      <c r="AZ18" s="145">
        <v>3</v>
      </c>
      <c r="BA18" s="145">
        <f t="shared" si="1"/>
        <v>0</v>
      </c>
      <c r="BB18" s="145">
        <f t="shared" si="2"/>
        <v>0</v>
      </c>
      <c r="BC18" s="145">
        <f t="shared" si="3"/>
        <v>0</v>
      </c>
      <c r="BD18" s="145">
        <f t="shared" si="4"/>
        <v>0</v>
      </c>
      <c r="BE18" s="145">
        <f t="shared" si="5"/>
        <v>0</v>
      </c>
      <c r="CA18" s="174">
        <v>3</v>
      </c>
      <c r="CB18" s="174">
        <v>9</v>
      </c>
      <c r="CZ18" s="145">
        <v>0</v>
      </c>
    </row>
    <row r="19" spans="1:104">
      <c r="A19" s="168">
        <v>12</v>
      </c>
      <c r="B19" s="169" t="s">
        <v>105</v>
      </c>
      <c r="C19" s="170" t="s">
        <v>106</v>
      </c>
      <c r="D19" s="171" t="s">
        <v>85</v>
      </c>
      <c r="E19" s="172">
        <v>2</v>
      </c>
      <c r="F19" s="172"/>
      <c r="G19" s="173">
        <f t="shared" si="0"/>
        <v>0</v>
      </c>
      <c r="O19" s="167">
        <v>2</v>
      </c>
      <c r="AA19" s="145">
        <v>3</v>
      </c>
      <c r="AB19" s="145">
        <v>9</v>
      </c>
      <c r="AC19" s="145">
        <v>12050532</v>
      </c>
      <c r="AZ19" s="145">
        <v>3</v>
      </c>
      <c r="BA19" s="145">
        <f t="shared" si="1"/>
        <v>0</v>
      </c>
      <c r="BB19" s="145">
        <f t="shared" si="2"/>
        <v>0</v>
      </c>
      <c r="BC19" s="145">
        <f t="shared" si="3"/>
        <v>0</v>
      </c>
      <c r="BD19" s="145">
        <f t="shared" si="4"/>
        <v>0</v>
      </c>
      <c r="BE19" s="145">
        <f t="shared" si="5"/>
        <v>0</v>
      </c>
      <c r="CA19" s="174">
        <v>3</v>
      </c>
      <c r="CB19" s="174">
        <v>9</v>
      </c>
      <c r="CZ19" s="145">
        <v>0</v>
      </c>
    </row>
    <row r="20" spans="1:104">
      <c r="A20" s="168">
        <v>13</v>
      </c>
      <c r="B20" s="169" t="s">
        <v>107</v>
      </c>
      <c r="C20" s="170" t="s">
        <v>108</v>
      </c>
      <c r="D20" s="171" t="s">
        <v>88</v>
      </c>
      <c r="E20" s="172">
        <v>25</v>
      </c>
      <c r="F20" s="172"/>
      <c r="G20" s="173">
        <f t="shared" si="0"/>
        <v>0</v>
      </c>
      <c r="O20" s="167">
        <v>2</v>
      </c>
      <c r="AA20" s="145">
        <v>3</v>
      </c>
      <c r="AB20" s="145">
        <v>9</v>
      </c>
      <c r="AC20" s="145">
        <v>3000165</v>
      </c>
      <c r="AZ20" s="145">
        <v>3</v>
      </c>
      <c r="BA20" s="145">
        <f t="shared" si="1"/>
        <v>0</v>
      </c>
      <c r="BB20" s="145">
        <f t="shared" si="2"/>
        <v>0</v>
      </c>
      <c r="BC20" s="145">
        <f t="shared" si="3"/>
        <v>0</v>
      </c>
      <c r="BD20" s="145">
        <f t="shared" si="4"/>
        <v>0</v>
      </c>
      <c r="BE20" s="145">
        <f t="shared" si="5"/>
        <v>0</v>
      </c>
      <c r="CA20" s="174">
        <v>3</v>
      </c>
      <c r="CB20" s="174">
        <v>9</v>
      </c>
      <c r="CZ20" s="145">
        <v>0</v>
      </c>
    </row>
    <row r="21" spans="1:104">
      <c r="A21" s="168">
        <v>14</v>
      </c>
      <c r="B21" s="169" t="s">
        <v>109</v>
      </c>
      <c r="C21" s="170" t="s">
        <v>110</v>
      </c>
      <c r="D21" s="171" t="s">
        <v>88</v>
      </c>
      <c r="E21" s="172">
        <v>70</v>
      </c>
      <c r="F21" s="172"/>
      <c r="G21" s="173">
        <f t="shared" si="0"/>
        <v>0</v>
      </c>
      <c r="O21" s="167">
        <v>2</v>
      </c>
      <c r="AA21" s="145">
        <v>3</v>
      </c>
      <c r="AB21" s="145">
        <v>9</v>
      </c>
      <c r="AC21" s="145">
        <v>3000175</v>
      </c>
      <c r="AZ21" s="145">
        <v>3</v>
      </c>
      <c r="BA21" s="145">
        <f t="shared" si="1"/>
        <v>0</v>
      </c>
      <c r="BB21" s="145">
        <f t="shared" si="2"/>
        <v>0</v>
      </c>
      <c r="BC21" s="145">
        <f t="shared" si="3"/>
        <v>0</v>
      </c>
      <c r="BD21" s="145">
        <f t="shared" si="4"/>
        <v>0</v>
      </c>
      <c r="BE21" s="145">
        <f t="shared" si="5"/>
        <v>0</v>
      </c>
      <c r="CA21" s="174">
        <v>3</v>
      </c>
      <c r="CB21" s="174">
        <v>9</v>
      </c>
      <c r="CZ21" s="145">
        <v>0</v>
      </c>
    </row>
    <row r="22" spans="1:104">
      <c r="A22" s="168">
        <v>15</v>
      </c>
      <c r="B22" s="169" t="s">
        <v>111</v>
      </c>
      <c r="C22" s="170" t="s">
        <v>112</v>
      </c>
      <c r="D22" s="171" t="s">
        <v>88</v>
      </c>
      <c r="E22" s="172">
        <v>5</v>
      </c>
      <c r="F22" s="172"/>
      <c r="G22" s="173">
        <f t="shared" si="0"/>
        <v>0</v>
      </c>
      <c r="O22" s="167">
        <v>2</v>
      </c>
      <c r="AA22" s="145">
        <v>3</v>
      </c>
      <c r="AB22" s="145">
        <v>9</v>
      </c>
      <c r="AC22" s="145">
        <v>3000195</v>
      </c>
      <c r="AZ22" s="145">
        <v>3</v>
      </c>
      <c r="BA22" s="145">
        <f t="shared" si="1"/>
        <v>0</v>
      </c>
      <c r="BB22" s="145">
        <f t="shared" si="2"/>
        <v>0</v>
      </c>
      <c r="BC22" s="145">
        <f t="shared" si="3"/>
        <v>0</v>
      </c>
      <c r="BD22" s="145">
        <f t="shared" si="4"/>
        <v>0</v>
      </c>
      <c r="BE22" s="145">
        <f t="shared" si="5"/>
        <v>0</v>
      </c>
      <c r="CA22" s="174">
        <v>3</v>
      </c>
      <c r="CB22" s="174">
        <v>9</v>
      </c>
      <c r="CZ22" s="145">
        <v>0</v>
      </c>
    </row>
    <row r="23" spans="1:104">
      <c r="A23" s="168">
        <v>16</v>
      </c>
      <c r="B23" s="169" t="s">
        <v>113</v>
      </c>
      <c r="C23" s="170" t="s">
        <v>114</v>
      </c>
      <c r="D23" s="171" t="s">
        <v>88</v>
      </c>
      <c r="E23" s="172">
        <v>20</v>
      </c>
      <c r="F23" s="172"/>
      <c r="G23" s="173">
        <f t="shared" si="0"/>
        <v>0</v>
      </c>
      <c r="O23" s="167">
        <v>2</v>
      </c>
      <c r="AA23" s="145">
        <v>3</v>
      </c>
      <c r="AB23" s="145">
        <v>9</v>
      </c>
      <c r="AC23" s="145">
        <v>3000360</v>
      </c>
      <c r="AZ23" s="145">
        <v>3</v>
      </c>
      <c r="BA23" s="145">
        <f t="shared" si="1"/>
        <v>0</v>
      </c>
      <c r="BB23" s="145">
        <f t="shared" si="2"/>
        <v>0</v>
      </c>
      <c r="BC23" s="145">
        <f t="shared" si="3"/>
        <v>0</v>
      </c>
      <c r="BD23" s="145">
        <f t="shared" si="4"/>
        <v>0</v>
      </c>
      <c r="BE23" s="145">
        <f t="shared" si="5"/>
        <v>0</v>
      </c>
      <c r="CA23" s="174">
        <v>3</v>
      </c>
      <c r="CB23" s="174">
        <v>9</v>
      </c>
      <c r="CZ23" s="145">
        <v>0</v>
      </c>
    </row>
    <row r="24" spans="1:104">
      <c r="A24" s="168">
        <v>17</v>
      </c>
      <c r="B24" s="169" t="s">
        <v>115</v>
      </c>
      <c r="C24" s="170" t="s">
        <v>116</v>
      </c>
      <c r="D24" s="171" t="s">
        <v>88</v>
      </c>
      <c r="E24" s="172">
        <v>80</v>
      </c>
      <c r="F24" s="172"/>
      <c r="G24" s="173">
        <f t="shared" si="0"/>
        <v>0</v>
      </c>
      <c r="O24" s="167">
        <v>2</v>
      </c>
      <c r="AA24" s="145">
        <v>3</v>
      </c>
      <c r="AB24" s="145">
        <v>9</v>
      </c>
      <c r="AC24" s="145">
        <v>33000375</v>
      </c>
      <c r="AZ24" s="145">
        <v>3</v>
      </c>
      <c r="BA24" s="145">
        <f t="shared" si="1"/>
        <v>0</v>
      </c>
      <c r="BB24" s="145">
        <f t="shared" si="2"/>
        <v>0</v>
      </c>
      <c r="BC24" s="145">
        <f t="shared" si="3"/>
        <v>0</v>
      </c>
      <c r="BD24" s="145">
        <f t="shared" si="4"/>
        <v>0</v>
      </c>
      <c r="BE24" s="145">
        <f t="shared" si="5"/>
        <v>0</v>
      </c>
      <c r="CA24" s="174">
        <v>3</v>
      </c>
      <c r="CB24" s="174">
        <v>9</v>
      </c>
      <c r="CZ24" s="145">
        <v>0</v>
      </c>
    </row>
    <row r="25" spans="1:104">
      <c r="A25" s="175"/>
      <c r="B25" s="176" t="s">
        <v>75</v>
      </c>
      <c r="C25" s="177" t="str">
        <f>CONCATENATE(B7," ",C7)</f>
        <v>M02 Kabely</v>
      </c>
      <c r="D25" s="178"/>
      <c r="E25" s="179"/>
      <c r="F25" s="180"/>
      <c r="G25" s="181">
        <f>SUM(G7:G24)</f>
        <v>0</v>
      </c>
      <c r="O25" s="167">
        <v>4</v>
      </c>
      <c r="BA25" s="182">
        <f>SUM(BA7:BA24)</f>
        <v>0</v>
      </c>
      <c r="BB25" s="182">
        <f>SUM(BB7:BB24)</f>
        <v>0</v>
      </c>
      <c r="BC25" s="182">
        <f>SUM(BC7:BC24)</f>
        <v>0</v>
      </c>
      <c r="BD25" s="182">
        <f>SUM(BD7:BD24)</f>
        <v>0</v>
      </c>
      <c r="BE25" s="182">
        <f>SUM(BE7:BE24)</f>
        <v>0</v>
      </c>
    </row>
    <row r="26" spans="1:104">
      <c r="A26" s="160" t="s">
        <v>74</v>
      </c>
      <c r="B26" s="161" t="s">
        <v>117</v>
      </c>
      <c r="C26" s="162" t="s">
        <v>118</v>
      </c>
      <c r="D26" s="163"/>
      <c r="E26" s="164"/>
      <c r="F26" s="164"/>
      <c r="G26" s="165"/>
      <c r="H26" s="166"/>
      <c r="I26" s="166"/>
      <c r="O26" s="167">
        <v>1</v>
      </c>
    </row>
    <row r="27" spans="1:104">
      <c r="A27" s="168">
        <v>18</v>
      </c>
      <c r="B27" s="169" t="s">
        <v>119</v>
      </c>
      <c r="C27" s="170" t="s">
        <v>120</v>
      </c>
      <c r="D27" s="171" t="s">
        <v>85</v>
      </c>
      <c r="E27" s="172">
        <v>1</v>
      </c>
      <c r="F27" s="172"/>
      <c r="G27" s="173">
        <f>E27*F27</f>
        <v>0</v>
      </c>
      <c r="O27" s="167">
        <v>2</v>
      </c>
      <c r="AA27" s="145">
        <v>1</v>
      </c>
      <c r="AB27" s="145">
        <v>9</v>
      </c>
      <c r="AC27" s="145">
        <v>9</v>
      </c>
      <c r="AZ27" s="145">
        <v>4</v>
      </c>
      <c r="BA27" s="145">
        <f>IF(AZ27=1,G27,0)</f>
        <v>0</v>
      </c>
      <c r="BB27" s="145">
        <f>IF(AZ27=2,G27,0)</f>
        <v>0</v>
      </c>
      <c r="BC27" s="145">
        <f>IF(AZ27=3,G27,0)</f>
        <v>0</v>
      </c>
      <c r="BD27" s="145">
        <f>IF(AZ27=4,G27,0)</f>
        <v>0</v>
      </c>
      <c r="BE27" s="145">
        <f>IF(AZ27=5,G27,0)</f>
        <v>0</v>
      </c>
      <c r="CA27" s="174">
        <v>1</v>
      </c>
      <c r="CB27" s="174">
        <v>9</v>
      </c>
      <c r="CZ27" s="145">
        <v>0</v>
      </c>
    </row>
    <row r="28" spans="1:104">
      <c r="A28" s="168">
        <v>19</v>
      </c>
      <c r="B28" s="169" t="s">
        <v>121</v>
      </c>
      <c r="C28" s="170" t="s">
        <v>122</v>
      </c>
      <c r="D28" s="171" t="s">
        <v>85</v>
      </c>
      <c r="E28" s="172">
        <v>4</v>
      </c>
      <c r="F28" s="172"/>
      <c r="G28" s="173">
        <f>E28*F28</f>
        <v>0</v>
      </c>
      <c r="O28" s="167">
        <v>2</v>
      </c>
      <c r="AA28" s="145">
        <v>1</v>
      </c>
      <c r="AB28" s="145">
        <v>9</v>
      </c>
      <c r="AC28" s="145">
        <v>9</v>
      </c>
      <c r="AZ28" s="145">
        <v>4</v>
      </c>
      <c r="BA28" s="145">
        <f>IF(AZ28=1,G28,0)</f>
        <v>0</v>
      </c>
      <c r="BB28" s="145">
        <f>IF(AZ28=2,G28,0)</f>
        <v>0</v>
      </c>
      <c r="BC28" s="145">
        <f>IF(AZ28=3,G28,0)</f>
        <v>0</v>
      </c>
      <c r="BD28" s="145">
        <f>IF(AZ28=4,G28,0)</f>
        <v>0</v>
      </c>
      <c r="BE28" s="145">
        <f>IF(AZ28=5,G28,0)</f>
        <v>0</v>
      </c>
      <c r="CA28" s="174">
        <v>1</v>
      </c>
      <c r="CB28" s="174">
        <v>9</v>
      </c>
      <c r="CZ28" s="145">
        <v>0</v>
      </c>
    </row>
    <row r="29" spans="1:104">
      <c r="A29" s="168">
        <v>20</v>
      </c>
      <c r="B29" s="169" t="s">
        <v>123</v>
      </c>
      <c r="C29" s="170" t="s">
        <v>124</v>
      </c>
      <c r="D29" s="171" t="s">
        <v>85</v>
      </c>
      <c r="E29" s="172">
        <v>4</v>
      </c>
      <c r="F29" s="172"/>
      <c r="G29" s="173">
        <f>E29*F29</f>
        <v>0</v>
      </c>
      <c r="O29" s="167">
        <v>2</v>
      </c>
      <c r="AA29" s="145">
        <v>3</v>
      </c>
      <c r="AB29" s="145">
        <v>9</v>
      </c>
      <c r="AC29" s="145">
        <v>309000140000</v>
      </c>
      <c r="AZ29" s="145">
        <v>3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4">
        <v>3</v>
      </c>
      <c r="CB29" s="174">
        <v>9</v>
      </c>
      <c r="CZ29" s="145">
        <v>0</v>
      </c>
    </row>
    <row r="30" spans="1:104">
      <c r="A30" s="168">
        <v>21</v>
      </c>
      <c r="B30" s="169" t="s">
        <v>125</v>
      </c>
      <c r="C30" s="170" t="s">
        <v>126</v>
      </c>
      <c r="D30" s="171" t="s">
        <v>85</v>
      </c>
      <c r="E30" s="172">
        <v>1</v>
      </c>
      <c r="F30" s="172"/>
      <c r="G30" s="173">
        <f>E30*F30</f>
        <v>0</v>
      </c>
      <c r="O30" s="167">
        <v>2</v>
      </c>
      <c r="AA30" s="145">
        <v>3</v>
      </c>
      <c r="AB30" s="145">
        <v>9</v>
      </c>
      <c r="AC30" s="145">
        <v>309001260000</v>
      </c>
      <c r="AZ30" s="145">
        <v>3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3</v>
      </c>
      <c r="CB30" s="174">
        <v>9</v>
      </c>
      <c r="CZ30" s="145">
        <v>0</v>
      </c>
    </row>
    <row r="31" spans="1:104">
      <c r="A31" s="175"/>
      <c r="B31" s="176" t="s">
        <v>75</v>
      </c>
      <c r="C31" s="177" t="str">
        <f>CONCATENATE(B26," ",C26)</f>
        <v>M03 Svítidla</v>
      </c>
      <c r="D31" s="178"/>
      <c r="E31" s="179"/>
      <c r="F31" s="180"/>
      <c r="G31" s="181">
        <f>SUM(G26:G30)</f>
        <v>0</v>
      </c>
      <c r="O31" s="167">
        <v>4</v>
      </c>
      <c r="BA31" s="182">
        <f>SUM(BA26:BA30)</f>
        <v>0</v>
      </c>
      <c r="BB31" s="182">
        <f>SUM(BB26:BB30)</f>
        <v>0</v>
      </c>
      <c r="BC31" s="182">
        <f>SUM(BC26:BC30)</f>
        <v>0</v>
      </c>
      <c r="BD31" s="182">
        <f>SUM(BD26:BD30)</f>
        <v>0</v>
      </c>
      <c r="BE31" s="182">
        <f>SUM(BE26:BE30)</f>
        <v>0</v>
      </c>
    </row>
    <row r="32" spans="1:104">
      <c r="A32" s="160" t="s">
        <v>74</v>
      </c>
      <c r="B32" s="161" t="s">
        <v>127</v>
      </c>
      <c r="C32" s="162" t="s">
        <v>128</v>
      </c>
      <c r="D32" s="163"/>
      <c r="E32" s="164"/>
      <c r="F32" s="164"/>
      <c r="G32" s="165"/>
      <c r="H32" s="166"/>
      <c r="I32" s="166"/>
      <c r="O32" s="167">
        <v>1</v>
      </c>
    </row>
    <row r="33" spans="1:104">
      <c r="A33" s="168">
        <v>22</v>
      </c>
      <c r="B33" s="169" t="s">
        <v>129</v>
      </c>
      <c r="C33" s="170" t="s">
        <v>130</v>
      </c>
      <c r="D33" s="171" t="s">
        <v>88</v>
      </c>
      <c r="E33" s="172">
        <v>10</v>
      </c>
      <c r="F33" s="172"/>
      <c r="G33" s="173">
        <f>E33*F33</f>
        <v>0</v>
      </c>
      <c r="O33" s="167">
        <v>2</v>
      </c>
      <c r="AA33" s="145">
        <v>1</v>
      </c>
      <c r="AB33" s="145">
        <v>9</v>
      </c>
      <c r="AC33" s="145">
        <v>9</v>
      </c>
      <c r="AZ33" s="145">
        <v>4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74">
        <v>1</v>
      </c>
      <c r="CB33" s="174">
        <v>9</v>
      </c>
      <c r="CZ33" s="145">
        <v>0</v>
      </c>
    </row>
    <row r="34" spans="1:104" ht="22.5">
      <c r="A34" s="168">
        <v>23</v>
      </c>
      <c r="B34" s="169" t="s">
        <v>131</v>
      </c>
      <c r="C34" s="170" t="s">
        <v>132</v>
      </c>
      <c r="D34" s="171" t="s">
        <v>88</v>
      </c>
      <c r="E34" s="172">
        <v>10</v>
      </c>
      <c r="F34" s="172"/>
      <c r="G34" s="173">
        <f>E34*F34</f>
        <v>0</v>
      </c>
      <c r="O34" s="167">
        <v>2</v>
      </c>
      <c r="AA34" s="145">
        <v>3</v>
      </c>
      <c r="AB34" s="145">
        <v>9</v>
      </c>
      <c r="AC34" s="145">
        <v>95330920</v>
      </c>
      <c r="AZ34" s="145">
        <v>3</v>
      </c>
      <c r="BA34" s="145">
        <f>IF(AZ34=1,G34,0)</f>
        <v>0</v>
      </c>
      <c r="BB34" s="145">
        <f>IF(AZ34=2,G34,0)</f>
        <v>0</v>
      </c>
      <c r="BC34" s="145">
        <f>IF(AZ34=3,G34,0)</f>
        <v>0</v>
      </c>
      <c r="BD34" s="145">
        <f>IF(AZ34=4,G34,0)</f>
        <v>0</v>
      </c>
      <c r="BE34" s="145">
        <f>IF(AZ34=5,G34,0)</f>
        <v>0</v>
      </c>
      <c r="CA34" s="174">
        <v>3</v>
      </c>
      <c r="CB34" s="174">
        <v>9</v>
      </c>
      <c r="CZ34" s="145">
        <v>0</v>
      </c>
    </row>
    <row r="35" spans="1:104">
      <c r="A35" s="175"/>
      <c r="B35" s="176" t="s">
        <v>75</v>
      </c>
      <c r="C35" s="177" t="str">
        <f>CONCATENATE(B32," ",C32)</f>
        <v>M04 Kabelové trasy</v>
      </c>
      <c r="D35" s="178"/>
      <c r="E35" s="179"/>
      <c r="F35" s="180"/>
      <c r="G35" s="181">
        <f>SUM(G32:G34)</f>
        <v>0</v>
      </c>
      <c r="O35" s="167">
        <v>4</v>
      </c>
      <c r="BA35" s="182">
        <f>SUM(BA32:BA34)</f>
        <v>0</v>
      </c>
      <c r="BB35" s="182">
        <f>SUM(BB32:BB34)</f>
        <v>0</v>
      </c>
      <c r="BC35" s="182">
        <f>SUM(BC32:BC34)</f>
        <v>0</v>
      </c>
      <c r="BD35" s="182">
        <f>SUM(BD32:BD34)</f>
        <v>0</v>
      </c>
      <c r="BE35" s="182">
        <f>SUM(BE32:BE34)</f>
        <v>0</v>
      </c>
    </row>
    <row r="36" spans="1:104">
      <c r="A36" s="160" t="s">
        <v>74</v>
      </c>
      <c r="B36" s="161" t="s">
        <v>133</v>
      </c>
      <c r="C36" s="162" t="s">
        <v>134</v>
      </c>
      <c r="D36" s="163"/>
      <c r="E36" s="164"/>
      <c r="F36" s="164"/>
      <c r="G36" s="165"/>
      <c r="H36" s="166"/>
      <c r="I36" s="166"/>
      <c r="O36" s="167">
        <v>1</v>
      </c>
    </row>
    <row r="37" spans="1:104">
      <c r="A37" s="168">
        <v>24</v>
      </c>
      <c r="B37" s="169" t="s">
        <v>135</v>
      </c>
      <c r="C37" s="170" t="s">
        <v>136</v>
      </c>
      <c r="D37" s="171" t="s">
        <v>85</v>
      </c>
      <c r="E37" s="172">
        <v>1</v>
      </c>
      <c r="F37" s="172"/>
      <c r="G37" s="173">
        <f>E37*F37</f>
        <v>0</v>
      </c>
      <c r="O37" s="167">
        <v>2</v>
      </c>
      <c r="AA37" s="145">
        <v>1</v>
      </c>
      <c r="AB37" s="145">
        <v>9</v>
      </c>
      <c r="AC37" s="145">
        <v>9</v>
      </c>
      <c r="AZ37" s="145">
        <v>4</v>
      </c>
      <c r="BA37" s="145">
        <f>IF(AZ37=1,G37,0)</f>
        <v>0</v>
      </c>
      <c r="BB37" s="145">
        <f>IF(AZ37=2,G37,0)</f>
        <v>0</v>
      </c>
      <c r="BC37" s="145">
        <f>IF(AZ37=3,G37,0)</f>
        <v>0</v>
      </c>
      <c r="BD37" s="145">
        <f>IF(AZ37=4,G37,0)</f>
        <v>0</v>
      </c>
      <c r="BE37" s="145">
        <f>IF(AZ37=5,G37,0)</f>
        <v>0</v>
      </c>
      <c r="CA37" s="174">
        <v>1</v>
      </c>
      <c r="CB37" s="174">
        <v>9</v>
      </c>
      <c r="CZ37" s="145">
        <v>0</v>
      </c>
    </row>
    <row r="38" spans="1:104" ht="22.5">
      <c r="A38" s="168">
        <v>25</v>
      </c>
      <c r="B38" s="169" t="s">
        <v>137</v>
      </c>
      <c r="C38" s="170" t="s">
        <v>138</v>
      </c>
      <c r="D38" s="171" t="s">
        <v>85</v>
      </c>
      <c r="E38" s="172">
        <v>1</v>
      </c>
      <c r="F38" s="172"/>
      <c r="G38" s="173">
        <f>E38*F38</f>
        <v>0</v>
      </c>
      <c r="O38" s="167">
        <v>2</v>
      </c>
      <c r="AA38" s="145">
        <v>3</v>
      </c>
      <c r="AB38" s="145">
        <v>9</v>
      </c>
      <c r="AC38" s="145">
        <v>30902650</v>
      </c>
      <c r="AZ38" s="145">
        <v>3</v>
      </c>
      <c r="BA38" s="145">
        <f>IF(AZ38=1,G38,0)</f>
        <v>0</v>
      </c>
      <c r="BB38" s="145">
        <f>IF(AZ38=2,G38,0)</f>
        <v>0</v>
      </c>
      <c r="BC38" s="145">
        <f>IF(AZ38=3,G38,0)</f>
        <v>0</v>
      </c>
      <c r="BD38" s="145">
        <f>IF(AZ38=4,G38,0)</f>
        <v>0</v>
      </c>
      <c r="BE38" s="145">
        <f>IF(AZ38=5,G38,0)</f>
        <v>0</v>
      </c>
      <c r="CA38" s="174">
        <v>3</v>
      </c>
      <c r="CB38" s="174">
        <v>9</v>
      </c>
      <c r="CZ38" s="145">
        <v>2.1100000000000001E-2</v>
      </c>
    </row>
    <row r="39" spans="1:104" ht="22.5">
      <c r="A39" s="168">
        <v>26</v>
      </c>
      <c r="B39" s="169" t="s">
        <v>139</v>
      </c>
      <c r="C39" s="170" t="s">
        <v>140</v>
      </c>
      <c r="D39" s="171" t="s">
        <v>141</v>
      </c>
      <c r="E39" s="172">
        <v>1</v>
      </c>
      <c r="F39" s="172"/>
      <c r="G39" s="173">
        <f>E39*F39</f>
        <v>0</v>
      </c>
      <c r="O39" s="167">
        <v>2</v>
      </c>
      <c r="AA39" s="145">
        <v>10</v>
      </c>
      <c r="AB39" s="145">
        <v>0</v>
      </c>
      <c r="AC39" s="145">
        <v>8</v>
      </c>
      <c r="AZ39" s="145">
        <v>5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10</v>
      </c>
      <c r="CB39" s="174">
        <v>0</v>
      </c>
      <c r="CZ39" s="145">
        <v>0</v>
      </c>
    </row>
    <row r="40" spans="1:104" ht="22.5">
      <c r="A40" s="168">
        <v>27</v>
      </c>
      <c r="B40" s="169" t="s">
        <v>142</v>
      </c>
      <c r="C40" s="170" t="s">
        <v>143</v>
      </c>
      <c r="D40" s="171" t="s">
        <v>141</v>
      </c>
      <c r="E40" s="172">
        <v>1</v>
      </c>
      <c r="F40" s="172"/>
      <c r="G40" s="173">
        <f>E40*F40</f>
        <v>0</v>
      </c>
      <c r="O40" s="167">
        <v>2</v>
      </c>
      <c r="AA40" s="145">
        <v>10</v>
      </c>
      <c r="AB40" s="145">
        <v>0</v>
      </c>
      <c r="AC40" s="145">
        <v>8</v>
      </c>
      <c r="AZ40" s="145">
        <v>5</v>
      </c>
      <c r="BA40" s="145">
        <f>IF(AZ40=1,G40,0)</f>
        <v>0</v>
      </c>
      <c r="BB40" s="145">
        <f>IF(AZ40=2,G40,0)</f>
        <v>0</v>
      </c>
      <c r="BC40" s="145">
        <f>IF(AZ40=3,G40,0)</f>
        <v>0</v>
      </c>
      <c r="BD40" s="145">
        <f>IF(AZ40=4,G40,0)</f>
        <v>0</v>
      </c>
      <c r="BE40" s="145">
        <f>IF(AZ40=5,G40,0)</f>
        <v>0</v>
      </c>
      <c r="CA40" s="174">
        <v>10</v>
      </c>
      <c r="CB40" s="174">
        <v>0</v>
      </c>
      <c r="CZ40" s="145">
        <v>0</v>
      </c>
    </row>
    <row r="41" spans="1:104">
      <c r="A41" s="175"/>
      <c r="B41" s="176" t="s">
        <v>75</v>
      </c>
      <c r="C41" s="177" t="str">
        <f>CONCATENATE(B36," ",C36)</f>
        <v>M19 Rozvaděče</v>
      </c>
      <c r="D41" s="178"/>
      <c r="E41" s="179"/>
      <c r="F41" s="180"/>
      <c r="G41" s="181">
        <f>SUM(G36:G40)</f>
        <v>0</v>
      </c>
      <c r="O41" s="167">
        <v>4</v>
      </c>
      <c r="BA41" s="182">
        <f>SUM(BA36:BA40)</f>
        <v>0</v>
      </c>
      <c r="BB41" s="182">
        <f>SUM(BB36:BB40)</f>
        <v>0</v>
      </c>
      <c r="BC41" s="182">
        <f>SUM(BC36:BC40)</f>
        <v>0</v>
      </c>
      <c r="BD41" s="182">
        <f>SUM(BD36:BD40)</f>
        <v>0</v>
      </c>
      <c r="BE41" s="182">
        <f>SUM(BE36:BE40)</f>
        <v>0</v>
      </c>
    </row>
    <row r="42" spans="1:104">
      <c r="A42" s="160" t="s">
        <v>74</v>
      </c>
      <c r="B42" s="161" t="s">
        <v>144</v>
      </c>
      <c r="C42" s="162" t="s">
        <v>145</v>
      </c>
      <c r="D42" s="163"/>
      <c r="E42" s="164"/>
      <c r="F42" s="164"/>
      <c r="G42" s="165"/>
      <c r="H42" s="166"/>
      <c r="I42" s="166"/>
      <c r="O42" s="167">
        <v>1</v>
      </c>
    </row>
    <row r="43" spans="1:104">
      <c r="A43" s="168">
        <v>28</v>
      </c>
      <c r="B43" s="169" t="s">
        <v>146</v>
      </c>
      <c r="C43" s="170" t="s">
        <v>147</v>
      </c>
      <c r="D43" s="171" t="s">
        <v>88</v>
      </c>
      <c r="E43" s="172">
        <v>35</v>
      </c>
      <c r="F43" s="172"/>
      <c r="G43" s="173">
        <f t="shared" ref="G43:G54" si="6">E43*F43</f>
        <v>0</v>
      </c>
      <c r="O43" s="167">
        <v>2</v>
      </c>
      <c r="AA43" s="145">
        <v>1</v>
      </c>
      <c r="AB43" s="145">
        <v>9</v>
      </c>
      <c r="AC43" s="145">
        <v>9</v>
      </c>
      <c r="AZ43" s="145">
        <v>4</v>
      </c>
      <c r="BA43" s="145">
        <f t="shared" ref="BA43:BA54" si="7">IF(AZ43=1,G43,0)</f>
        <v>0</v>
      </c>
      <c r="BB43" s="145">
        <f t="shared" ref="BB43:BB54" si="8">IF(AZ43=2,G43,0)</f>
        <v>0</v>
      </c>
      <c r="BC43" s="145">
        <f t="shared" ref="BC43:BC54" si="9">IF(AZ43=3,G43,0)</f>
        <v>0</v>
      </c>
      <c r="BD43" s="145">
        <f t="shared" ref="BD43:BD54" si="10">IF(AZ43=4,G43,0)</f>
        <v>0</v>
      </c>
      <c r="BE43" s="145">
        <f t="shared" ref="BE43:BE54" si="11">IF(AZ43=5,G43,0)</f>
        <v>0</v>
      </c>
      <c r="CA43" s="174">
        <v>1</v>
      </c>
      <c r="CB43" s="174">
        <v>9</v>
      </c>
      <c r="CZ43" s="145">
        <v>0</v>
      </c>
    </row>
    <row r="44" spans="1:104">
      <c r="A44" s="168">
        <v>29</v>
      </c>
      <c r="B44" s="169" t="s">
        <v>148</v>
      </c>
      <c r="C44" s="170" t="s">
        <v>149</v>
      </c>
      <c r="D44" s="171" t="s">
        <v>85</v>
      </c>
      <c r="E44" s="172">
        <v>3</v>
      </c>
      <c r="F44" s="172"/>
      <c r="G44" s="173">
        <f t="shared" si="6"/>
        <v>0</v>
      </c>
      <c r="O44" s="167">
        <v>2</v>
      </c>
      <c r="AA44" s="145">
        <v>1</v>
      </c>
      <c r="AB44" s="145">
        <v>9</v>
      </c>
      <c r="AC44" s="145">
        <v>9</v>
      </c>
      <c r="AZ44" s="145">
        <v>4</v>
      </c>
      <c r="BA44" s="145">
        <f t="shared" si="7"/>
        <v>0</v>
      </c>
      <c r="BB44" s="145">
        <f t="shared" si="8"/>
        <v>0</v>
      </c>
      <c r="BC44" s="145">
        <f t="shared" si="9"/>
        <v>0</v>
      </c>
      <c r="BD44" s="145">
        <f t="shared" si="10"/>
        <v>0</v>
      </c>
      <c r="BE44" s="145">
        <f t="shared" si="11"/>
        <v>0</v>
      </c>
      <c r="CA44" s="174">
        <v>1</v>
      </c>
      <c r="CB44" s="174">
        <v>9</v>
      </c>
      <c r="CZ44" s="145">
        <v>0</v>
      </c>
    </row>
    <row r="45" spans="1:104">
      <c r="A45" s="168">
        <v>30</v>
      </c>
      <c r="B45" s="169" t="s">
        <v>150</v>
      </c>
      <c r="C45" s="170" t="s">
        <v>151</v>
      </c>
      <c r="D45" s="171" t="s">
        <v>152</v>
      </c>
      <c r="E45" s="172">
        <v>20</v>
      </c>
      <c r="F45" s="172"/>
      <c r="G45" s="173">
        <f t="shared" si="6"/>
        <v>0</v>
      </c>
      <c r="O45" s="167">
        <v>2</v>
      </c>
      <c r="AA45" s="145">
        <v>1</v>
      </c>
      <c r="AB45" s="145">
        <v>9</v>
      </c>
      <c r="AC45" s="145">
        <v>9</v>
      </c>
      <c r="AZ45" s="145">
        <v>4</v>
      </c>
      <c r="BA45" s="145">
        <f t="shared" si="7"/>
        <v>0</v>
      </c>
      <c r="BB45" s="145">
        <f t="shared" si="8"/>
        <v>0</v>
      </c>
      <c r="BC45" s="145">
        <f t="shared" si="9"/>
        <v>0</v>
      </c>
      <c r="BD45" s="145">
        <f t="shared" si="10"/>
        <v>0</v>
      </c>
      <c r="BE45" s="145">
        <f t="shared" si="11"/>
        <v>0</v>
      </c>
      <c r="CA45" s="174">
        <v>1</v>
      </c>
      <c r="CB45" s="174">
        <v>9</v>
      </c>
      <c r="CZ45" s="145">
        <v>0</v>
      </c>
    </row>
    <row r="46" spans="1:104">
      <c r="A46" s="168">
        <v>31</v>
      </c>
      <c r="B46" s="169" t="s">
        <v>153</v>
      </c>
      <c r="C46" s="170" t="s">
        <v>154</v>
      </c>
      <c r="D46" s="171" t="s">
        <v>85</v>
      </c>
      <c r="E46" s="172">
        <v>1</v>
      </c>
      <c r="F46" s="172"/>
      <c r="G46" s="173">
        <f t="shared" si="6"/>
        <v>0</v>
      </c>
      <c r="O46" s="167">
        <v>2</v>
      </c>
      <c r="AA46" s="145">
        <v>1</v>
      </c>
      <c r="AB46" s="145">
        <v>9</v>
      </c>
      <c r="AC46" s="145">
        <v>9</v>
      </c>
      <c r="AZ46" s="145">
        <v>4</v>
      </c>
      <c r="BA46" s="145">
        <f t="shared" si="7"/>
        <v>0</v>
      </c>
      <c r="BB46" s="145">
        <f t="shared" si="8"/>
        <v>0</v>
      </c>
      <c r="BC46" s="145">
        <f t="shared" si="9"/>
        <v>0</v>
      </c>
      <c r="BD46" s="145">
        <f t="shared" si="10"/>
        <v>0</v>
      </c>
      <c r="BE46" s="145">
        <f t="shared" si="11"/>
        <v>0</v>
      </c>
      <c r="CA46" s="174">
        <v>1</v>
      </c>
      <c r="CB46" s="174">
        <v>9</v>
      </c>
      <c r="CZ46" s="145">
        <v>0</v>
      </c>
    </row>
    <row r="47" spans="1:104">
      <c r="A47" s="168">
        <v>32</v>
      </c>
      <c r="B47" s="169" t="s">
        <v>155</v>
      </c>
      <c r="C47" s="170" t="s">
        <v>156</v>
      </c>
      <c r="D47" s="171" t="s">
        <v>85</v>
      </c>
      <c r="E47" s="172">
        <v>2</v>
      </c>
      <c r="F47" s="172"/>
      <c r="G47" s="173">
        <f t="shared" si="6"/>
        <v>0</v>
      </c>
      <c r="O47" s="167">
        <v>2</v>
      </c>
      <c r="AA47" s="145">
        <v>1</v>
      </c>
      <c r="AB47" s="145">
        <v>9</v>
      </c>
      <c r="AC47" s="145">
        <v>9</v>
      </c>
      <c r="AZ47" s="145">
        <v>4</v>
      </c>
      <c r="BA47" s="145">
        <f t="shared" si="7"/>
        <v>0</v>
      </c>
      <c r="BB47" s="145">
        <f t="shared" si="8"/>
        <v>0</v>
      </c>
      <c r="BC47" s="145">
        <f t="shared" si="9"/>
        <v>0</v>
      </c>
      <c r="BD47" s="145">
        <f t="shared" si="10"/>
        <v>0</v>
      </c>
      <c r="BE47" s="145">
        <f t="shared" si="11"/>
        <v>0</v>
      </c>
      <c r="CA47" s="174">
        <v>1</v>
      </c>
      <c r="CB47" s="174">
        <v>9</v>
      </c>
      <c r="CZ47" s="145">
        <v>0</v>
      </c>
    </row>
    <row r="48" spans="1:104">
      <c r="A48" s="168">
        <v>33</v>
      </c>
      <c r="B48" s="169" t="s">
        <v>157</v>
      </c>
      <c r="C48" s="170" t="s">
        <v>158</v>
      </c>
      <c r="D48" s="171" t="s">
        <v>88</v>
      </c>
      <c r="E48" s="172">
        <v>35</v>
      </c>
      <c r="F48" s="172"/>
      <c r="G48" s="173">
        <f t="shared" si="6"/>
        <v>0</v>
      </c>
      <c r="O48" s="167">
        <v>2</v>
      </c>
      <c r="AA48" s="145">
        <v>3</v>
      </c>
      <c r="AB48" s="145">
        <v>9</v>
      </c>
      <c r="AC48" s="145">
        <v>21010750</v>
      </c>
      <c r="AZ48" s="145">
        <v>3</v>
      </c>
      <c r="BA48" s="145">
        <f t="shared" si="7"/>
        <v>0</v>
      </c>
      <c r="BB48" s="145">
        <f t="shared" si="8"/>
        <v>0</v>
      </c>
      <c r="BC48" s="145">
        <f t="shared" si="9"/>
        <v>0</v>
      </c>
      <c r="BD48" s="145">
        <f t="shared" si="10"/>
        <v>0</v>
      </c>
      <c r="BE48" s="145">
        <f t="shared" si="11"/>
        <v>0</v>
      </c>
      <c r="CA48" s="174">
        <v>3</v>
      </c>
      <c r="CB48" s="174">
        <v>9</v>
      </c>
      <c r="CZ48" s="145">
        <v>0</v>
      </c>
    </row>
    <row r="49" spans="1:104">
      <c r="A49" s="168">
        <v>34</v>
      </c>
      <c r="B49" s="169" t="s">
        <v>159</v>
      </c>
      <c r="C49" s="170" t="s">
        <v>160</v>
      </c>
      <c r="D49" s="171" t="s">
        <v>85</v>
      </c>
      <c r="E49" s="172">
        <v>3</v>
      </c>
      <c r="F49" s="172"/>
      <c r="G49" s="173">
        <f t="shared" si="6"/>
        <v>0</v>
      </c>
      <c r="O49" s="167">
        <v>2</v>
      </c>
      <c r="AA49" s="145">
        <v>3</v>
      </c>
      <c r="AB49" s="145">
        <v>9</v>
      </c>
      <c r="AC49" s="145">
        <v>24020200</v>
      </c>
      <c r="AZ49" s="145">
        <v>3</v>
      </c>
      <c r="BA49" s="145">
        <f t="shared" si="7"/>
        <v>0</v>
      </c>
      <c r="BB49" s="145">
        <f t="shared" si="8"/>
        <v>0</v>
      </c>
      <c r="BC49" s="145">
        <f t="shared" si="9"/>
        <v>0</v>
      </c>
      <c r="BD49" s="145">
        <f t="shared" si="10"/>
        <v>0</v>
      </c>
      <c r="BE49" s="145">
        <f t="shared" si="11"/>
        <v>0</v>
      </c>
      <c r="CA49" s="174">
        <v>3</v>
      </c>
      <c r="CB49" s="174">
        <v>9</v>
      </c>
      <c r="CZ49" s="145">
        <v>0</v>
      </c>
    </row>
    <row r="50" spans="1:104">
      <c r="A50" s="168">
        <v>35</v>
      </c>
      <c r="B50" s="169" t="s">
        <v>161</v>
      </c>
      <c r="C50" s="170" t="s">
        <v>162</v>
      </c>
      <c r="D50" s="171" t="s">
        <v>85</v>
      </c>
      <c r="E50" s="172">
        <v>2</v>
      </c>
      <c r="F50" s="172"/>
      <c r="G50" s="173">
        <f t="shared" si="6"/>
        <v>0</v>
      </c>
      <c r="O50" s="167">
        <v>2</v>
      </c>
      <c r="AA50" s="145">
        <v>3</v>
      </c>
      <c r="AB50" s="145">
        <v>9</v>
      </c>
      <c r="AC50" s="145">
        <v>24030014</v>
      </c>
      <c r="AZ50" s="145">
        <v>3</v>
      </c>
      <c r="BA50" s="145">
        <f t="shared" si="7"/>
        <v>0</v>
      </c>
      <c r="BB50" s="145">
        <f t="shared" si="8"/>
        <v>0</v>
      </c>
      <c r="BC50" s="145">
        <f t="shared" si="9"/>
        <v>0</v>
      </c>
      <c r="BD50" s="145">
        <f t="shared" si="10"/>
        <v>0</v>
      </c>
      <c r="BE50" s="145">
        <f t="shared" si="11"/>
        <v>0</v>
      </c>
      <c r="CA50" s="174">
        <v>3</v>
      </c>
      <c r="CB50" s="174">
        <v>9</v>
      </c>
      <c r="CZ50" s="145">
        <v>0</v>
      </c>
    </row>
    <row r="51" spans="1:104">
      <c r="A51" s="168">
        <v>36</v>
      </c>
      <c r="B51" s="169" t="s">
        <v>163</v>
      </c>
      <c r="C51" s="170" t="s">
        <v>164</v>
      </c>
      <c r="D51" s="171" t="s">
        <v>85</v>
      </c>
      <c r="E51" s="172">
        <v>1</v>
      </c>
      <c r="F51" s="172"/>
      <c r="G51" s="173">
        <f t="shared" si="6"/>
        <v>0</v>
      </c>
      <c r="O51" s="167">
        <v>2</v>
      </c>
      <c r="AA51" s="145">
        <v>3</v>
      </c>
      <c r="AB51" s="145">
        <v>9</v>
      </c>
      <c r="AC51" s="145">
        <v>24030060</v>
      </c>
      <c r="AZ51" s="145">
        <v>3</v>
      </c>
      <c r="BA51" s="145">
        <f t="shared" si="7"/>
        <v>0</v>
      </c>
      <c r="BB51" s="145">
        <f t="shared" si="8"/>
        <v>0</v>
      </c>
      <c r="BC51" s="145">
        <f t="shared" si="9"/>
        <v>0</v>
      </c>
      <c r="BD51" s="145">
        <f t="shared" si="10"/>
        <v>0</v>
      </c>
      <c r="BE51" s="145">
        <f t="shared" si="11"/>
        <v>0</v>
      </c>
      <c r="CA51" s="174">
        <v>3</v>
      </c>
      <c r="CB51" s="174">
        <v>9</v>
      </c>
      <c r="CZ51" s="145">
        <v>0</v>
      </c>
    </row>
    <row r="52" spans="1:104">
      <c r="A52" s="168">
        <v>37</v>
      </c>
      <c r="B52" s="169" t="s">
        <v>165</v>
      </c>
      <c r="C52" s="170" t="s">
        <v>166</v>
      </c>
      <c r="D52" s="171" t="s">
        <v>152</v>
      </c>
      <c r="E52" s="172">
        <v>20</v>
      </c>
      <c r="F52" s="172"/>
      <c r="G52" s="173">
        <f t="shared" si="6"/>
        <v>0</v>
      </c>
      <c r="O52" s="167">
        <v>2</v>
      </c>
      <c r="AA52" s="145">
        <v>3</v>
      </c>
      <c r="AB52" s="145">
        <v>9</v>
      </c>
      <c r="AC52" s="145">
        <v>24060050</v>
      </c>
      <c r="AZ52" s="145">
        <v>3</v>
      </c>
      <c r="BA52" s="145">
        <f t="shared" si="7"/>
        <v>0</v>
      </c>
      <c r="BB52" s="145">
        <f t="shared" si="8"/>
        <v>0</v>
      </c>
      <c r="BC52" s="145">
        <f t="shared" si="9"/>
        <v>0</v>
      </c>
      <c r="BD52" s="145">
        <f t="shared" si="10"/>
        <v>0</v>
      </c>
      <c r="BE52" s="145">
        <f t="shared" si="11"/>
        <v>0</v>
      </c>
      <c r="CA52" s="174">
        <v>3</v>
      </c>
      <c r="CB52" s="174">
        <v>9</v>
      </c>
      <c r="CZ52" s="145">
        <v>0</v>
      </c>
    </row>
    <row r="53" spans="1:104">
      <c r="A53" s="168">
        <v>38</v>
      </c>
      <c r="B53" s="169" t="s">
        <v>167</v>
      </c>
      <c r="C53" s="170" t="s">
        <v>168</v>
      </c>
      <c r="D53" s="171" t="s">
        <v>169</v>
      </c>
      <c r="E53" s="172">
        <v>0.1</v>
      </c>
      <c r="F53" s="172"/>
      <c r="G53" s="173">
        <f t="shared" si="6"/>
        <v>0</v>
      </c>
      <c r="O53" s="167">
        <v>2</v>
      </c>
      <c r="AA53" s="145">
        <v>3</v>
      </c>
      <c r="AB53" s="145">
        <v>9</v>
      </c>
      <c r="AC53" s="145">
        <v>45040025</v>
      </c>
      <c r="AZ53" s="145">
        <v>3</v>
      </c>
      <c r="BA53" s="145">
        <f t="shared" si="7"/>
        <v>0</v>
      </c>
      <c r="BB53" s="145">
        <f t="shared" si="8"/>
        <v>0</v>
      </c>
      <c r="BC53" s="145">
        <f t="shared" si="9"/>
        <v>0</v>
      </c>
      <c r="BD53" s="145">
        <f t="shared" si="10"/>
        <v>0</v>
      </c>
      <c r="BE53" s="145">
        <f t="shared" si="11"/>
        <v>0</v>
      </c>
      <c r="CA53" s="174">
        <v>3</v>
      </c>
      <c r="CB53" s="174">
        <v>9</v>
      </c>
      <c r="CZ53" s="145">
        <v>0</v>
      </c>
    </row>
    <row r="54" spans="1:104">
      <c r="A54" s="168">
        <v>39</v>
      </c>
      <c r="B54" s="169" t="s">
        <v>170</v>
      </c>
      <c r="C54" s="170" t="s">
        <v>171</v>
      </c>
      <c r="D54" s="171" t="s">
        <v>172</v>
      </c>
      <c r="E54" s="172">
        <v>25</v>
      </c>
      <c r="F54" s="172"/>
      <c r="G54" s="173">
        <f t="shared" si="6"/>
        <v>0</v>
      </c>
      <c r="O54" s="167">
        <v>2</v>
      </c>
      <c r="AA54" s="145">
        <v>10</v>
      </c>
      <c r="AB54" s="145">
        <v>0</v>
      </c>
      <c r="AC54" s="145">
        <v>8</v>
      </c>
      <c r="AZ54" s="145">
        <v>5</v>
      </c>
      <c r="BA54" s="145">
        <f t="shared" si="7"/>
        <v>0</v>
      </c>
      <c r="BB54" s="145">
        <f t="shared" si="8"/>
        <v>0</v>
      </c>
      <c r="BC54" s="145">
        <f t="shared" si="9"/>
        <v>0</v>
      </c>
      <c r="BD54" s="145">
        <f t="shared" si="10"/>
        <v>0</v>
      </c>
      <c r="BE54" s="145">
        <f t="shared" si="11"/>
        <v>0</v>
      </c>
      <c r="CA54" s="174">
        <v>10</v>
      </c>
      <c r="CB54" s="174">
        <v>0</v>
      </c>
      <c r="CZ54" s="145">
        <v>0</v>
      </c>
    </row>
    <row r="55" spans="1:104">
      <c r="A55" s="175"/>
      <c r="B55" s="176" t="s">
        <v>75</v>
      </c>
      <c r="C55" s="177" t="str">
        <f>CONCATENATE(B42," ",C42)</f>
        <v>M21. Specifikace</v>
      </c>
      <c r="D55" s="178"/>
      <c r="E55" s="179"/>
      <c r="F55" s="180"/>
      <c r="G55" s="181">
        <f>SUM(G42:G54)</f>
        <v>0</v>
      </c>
      <c r="O55" s="167">
        <v>4</v>
      </c>
      <c r="BA55" s="182">
        <f>SUM(BA42:BA54)</f>
        <v>0</v>
      </c>
      <c r="BB55" s="182">
        <f>SUM(BB42:BB54)</f>
        <v>0</v>
      </c>
      <c r="BC55" s="182">
        <f>SUM(BC42:BC54)</f>
        <v>0</v>
      </c>
      <c r="BD55" s="182">
        <f>SUM(BD42:BD54)</f>
        <v>0</v>
      </c>
      <c r="BE55" s="182">
        <f>SUM(BE42:BE54)</f>
        <v>0</v>
      </c>
    </row>
    <row r="56" spans="1:104">
      <c r="A56" s="160" t="s">
        <v>74</v>
      </c>
      <c r="B56" s="161" t="s">
        <v>173</v>
      </c>
      <c r="C56" s="162" t="s">
        <v>174</v>
      </c>
      <c r="D56" s="163"/>
      <c r="E56" s="164"/>
      <c r="F56" s="164"/>
      <c r="G56" s="165"/>
      <c r="H56" s="166"/>
      <c r="I56" s="166"/>
      <c r="O56" s="167">
        <v>1</v>
      </c>
    </row>
    <row r="57" spans="1:104" ht="22.5">
      <c r="A57" s="168">
        <v>40</v>
      </c>
      <c r="B57" s="169" t="s">
        <v>175</v>
      </c>
      <c r="C57" s="170" t="s">
        <v>176</v>
      </c>
      <c r="D57" s="171" t="s">
        <v>85</v>
      </c>
      <c r="E57" s="172">
        <v>1</v>
      </c>
      <c r="F57" s="172"/>
      <c r="G57" s="173">
        <f>E57*F57</f>
        <v>0</v>
      </c>
      <c r="O57" s="167">
        <v>2</v>
      </c>
      <c r="AA57" s="145">
        <v>1</v>
      </c>
      <c r="AB57" s="145">
        <v>9</v>
      </c>
      <c r="AC57" s="145">
        <v>9</v>
      </c>
      <c r="AZ57" s="145">
        <v>4</v>
      </c>
      <c r="BA57" s="145">
        <f>IF(AZ57=1,G57,0)</f>
        <v>0</v>
      </c>
      <c r="BB57" s="145">
        <f>IF(AZ57=2,G57,0)</f>
        <v>0</v>
      </c>
      <c r="BC57" s="145">
        <f>IF(AZ57=3,G57,0)</f>
        <v>0</v>
      </c>
      <c r="BD57" s="145">
        <f>IF(AZ57=4,G57,0)</f>
        <v>0</v>
      </c>
      <c r="BE57" s="145">
        <f>IF(AZ57=5,G57,0)</f>
        <v>0</v>
      </c>
      <c r="CA57" s="174">
        <v>1</v>
      </c>
      <c r="CB57" s="174">
        <v>9</v>
      </c>
      <c r="CZ57" s="145">
        <v>0</v>
      </c>
    </row>
    <row r="58" spans="1:104">
      <c r="A58" s="168">
        <v>41</v>
      </c>
      <c r="B58" s="169" t="s">
        <v>177</v>
      </c>
      <c r="C58" s="170" t="s">
        <v>178</v>
      </c>
      <c r="D58" s="171" t="s">
        <v>85</v>
      </c>
      <c r="E58" s="172">
        <v>1</v>
      </c>
      <c r="F58" s="172"/>
      <c r="G58" s="173">
        <f>E58*F58</f>
        <v>0</v>
      </c>
      <c r="O58" s="167">
        <v>2</v>
      </c>
      <c r="AA58" s="145">
        <v>1</v>
      </c>
      <c r="AB58" s="145">
        <v>9</v>
      </c>
      <c r="AC58" s="145">
        <v>9</v>
      </c>
      <c r="AZ58" s="145">
        <v>4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4">
        <v>1</v>
      </c>
      <c r="CB58" s="174">
        <v>9</v>
      </c>
      <c r="CZ58" s="145">
        <v>0</v>
      </c>
    </row>
    <row r="59" spans="1:104">
      <c r="A59" s="168">
        <v>42</v>
      </c>
      <c r="B59" s="169" t="s">
        <v>179</v>
      </c>
      <c r="C59" s="170" t="s">
        <v>180</v>
      </c>
      <c r="D59" s="171" t="s">
        <v>85</v>
      </c>
      <c r="E59" s="172">
        <v>1</v>
      </c>
      <c r="F59" s="172"/>
      <c r="G59" s="173">
        <f>E59*F59</f>
        <v>0</v>
      </c>
      <c r="O59" s="167">
        <v>2</v>
      </c>
      <c r="AA59" s="145">
        <v>1</v>
      </c>
      <c r="AB59" s="145">
        <v>9</v>
      </c>
      <c r="AC59" s="145">
        <v>9</v>
      </c>
      <c r="AZ59" s="145">
        <v>4</v>
      </c>
      <c r="BA59" s="145">
        <f>IF(AZ59=1,G59,0)</f>
        <v>0</v>
      </c>
      <c r="BB59" s="145">
        <f>IF(AZ59=2,G59,0)</f>
        <v>0</v>
      </c>
      <c r="BC59" s="145">
        <f>IF(AZ59=3,G59,0)</f>
        <v>0</v>
      </c>
      <c r="BD59" s="145">
        <f>IF(AZ59=4,G59,0)</f>
        <v>0</v>
      </c>
      <c r="BE59" s="145">
        <f>IF(AZ59=5,G59,0)</f>
        <v>0</v>
      </c>
      <c r="CA59" s="174">
        <v>1</v>
      </c>
      <c r="CB59" s="174">
        <v>9</v>
      </c>
      <c r="CZ59" s="145">
        <v>0</v>
      </c>
    </row>
    <row r="60" spans="1:104">
      <c r="A60" s="168">
        <v>43</v>
      </c>
      <c r="B60" s="169" t="s">
        <v>181</v>
      </c>
      <c r="C60" s="170" t="s">
        <v>182</v>
      </c>
      <c r="D60" s="171" t="s">
        <v>85</v>
      </c>
      <c r="E60" s="172">
        <v>1</v>
      </c>
      <c r="F60" s="172"/>
      <c r="G60" s="173">
        <f>E60*F60</f>
        <v>0</v>
      </c>
      <c r="O60" s="167"/>
      <c r="CA60" s="174"/>
      <c r="CB60" s="174"/>
    </row>
    <row r="61" spans="1:104">
      <c r="A61" s="168">
        <v>44</v>
      </c>
      <c r="B61" s="169" t="s">
        <v>181</v>
      </c>
      <c r="C61" s="170" t="s">
        <v>191</v>
      </c>
      <c r="D61" s="171" t="s">
        <v>85</v>
      </c>
      <c r="E61" s="172">
        <v>1</v>
      </c>
      <c r="F61" s="172"/>
      <c r="G61" s="173">
        <f>E61*F61</f>
        <v>0</v>
      </c>
      <c r="O61" s="167">
        <v>2</v>
      </c>
      <c r="AA61" s="145">
        <v>1</v>
      </c>
      <c r="AB61" s="145">
        <v>9</v>
      </c>
      <c r="AC61" s="145">
        <v>9</v>
      </c>
      <c r="AZ61" s="145">
        <v>4</v>
      </c>
      <c r="BA61" s="145">
        <f>IF(AZ61=1,G61,0)</f>
        <v>0</v>
      </c>
      <c r="BB61" s="145">
        <f>IF(AZ61=2,G61,0)</f>
        <v>0</v>
      </c>
      <c r="BC61" s="145">
        <f>IF(AZ61=3,G61,0)</f>
        <v>0</v>
      </c>
      <c r="BD61" s="145">
        <f>IF(AZ61=4,G61,0)</f>
        <v>0</v>
      </c>
      <c r="BE61" s="145">
        <f>IF(AZ61=5,G61,0)</f>
        <v>0</v>
      </c>
      <c r="CA61" s="174">
        <v>1</v>
      </c>
      <c r="CB61" s="174">
        <v>9</v>
      </c>
      <c r="CZ61" s="145">
        <v>0</v>
      </c>
    </row>
    <row r="62" spans="1:104">
      <c r="A62" s="175"/>
      <c r="B62" s="176" t="s">
        <v>75</v>
      </c>
      <c r="C62" s="177" t="str">
        <f>CONCATENATE(B56," ",C56)</f>
        <v>M99 Ostatní práce "M"</v>
      </c>
      <c r="D62" s="178"/>
      <c r="E62" s="179"/>
      <c r="F62" s="180"/>
      <c r="G62" s="181">
        <f>SUM(G57:G61)</f>
        <v>0</v>
      </c>
      <c r="O62" s="167">
        <v>4</v>
      </c>
      <c r="BA62" s="182">
        <f>SUM(BA56:BA61)</f>
        <v>0</v>
      </c>
      <c r="BB62" s="182">
        <f>SUM(BB56:BB61)</f>
        <v>0</v>
      </c>
      <c r="BC62" s="182">
        <f>SUM(BC56:BC61)</f>
        <v>0</v>
      </c>
      <c r="BD62" s="182">
        <f>SUM(BD56:BD61)</f>
        <v>0</v>
      </c>
      <c r="BE62" s="182">
        <f>SUM(BE56:BE61)</f>
        <v>0</v>
      </c>
    </row>
    <row r="63" spans="1:104">
      <c r="E63" s="145"/>
    </row>
    <row r="64" spans="1:104">
      <c r="E64" s="145"/>
    </row>
    <row r="65" spans="5:5">
      <c r="E65" s="145"/>
    </row>
    <row r="66" spans="5:5">
      <c r="E66" s="145"/>
    </row>
    <row r="67" spans="5:5">
      <c r="E67" s="145"/>
    </row>
    <row r="68" spans="5:5">
      <c r="E68" s="145"/>
    </row>
    <row r="69" spans="5:5">
      <c r="E69" s="145"/>
    </row>
    <row r="70" spans="5:5">
      <c r="E70" s="145"/>
    </row>
    <row r="71" spans="5:5">
      <c r="E71" s="145"/>
    </row>
    <row r="72" spans="5:5">
      <c r="E72" s="145"/>
    </row>
    <row r="73" spans="5:5">
      <c r="E73" s="145"/>
    </row>
    <row r="74" spans="5:5">
      <c r="E74" s="145"/>
    </row>
    <row r="75" spans="5:5">
      <c r="E75" s="145"/>
    </row>
    <row r="76" spans="5:5">
      <c r="E76" s="145"/>
    </row>
    <row r="77" spans="5:5">
      <c r="E77" s="145"/>
    </row>
    <row r="78" spans="5:5">
      <c r="E78" s="145"/>
    </row>
    <row r="79" spans="5:5">
      <c r="E79" s="145"/>
    </row>
    <row r="80" spans="5:5">
      <c r="E80" s="145"/>
    </row>
    <row r="81" spans="1:7">
      <c r="E81" s="145"/>
    </row>
    <row r="82" spans="1:7">
      <c r="E82" s="145"/>
    </row>
    <row r="83" spans="1:7">
      <c r="E83" s="145"/>
    </row>
    <row r="84" spans="1:7">
      <c r="E84" s="145"/>
    </row>
    <row r="85" spans="1:7">
      <c r="E85" s="145"/>
    </row>
    <row r="86" spans="1:7">
      <c r="A86" s="183"/>
      <c r="B86" s="183"/>
      <c r="C86" s="183"/>
      <c r="D86" s="183"/>
      <c r="E86" s="183"/>
      <c r="F86" s="183"/>
      <c r="G86" s="183"/>
    </row>
    <row r="87" spans="1:7">
      <c r="A87" s="183"/>
      <c r="B87" s="183"/>
      <c r="C87" s="183"/>
      <c r="D87" s="183"/>
      <c r="E87" s="183"/>
      <c r="F87" s="183"/>
      <c r="G87" s="183"/>
    </row>
    <row r="88" spans="1:7">
      <c r="A88" s="183"/>
      <c r="B88" s="183"/>
      <c r="C88" s="183"/>
      <c r="D88" s="183"/>
      <c r="E88" s="183"/>
      <c r="F88" s="183"/>
      <c r="G88" s="183"/>
    </row>
    <row r="89" spans="1:7">
      <c r="A89" s="183"/>
      <c r="B89" s="183"/>
      <c r="C89" s="183"/>
      <c r="D89" s="183"/>
      <c r="E89" s="183"/>
      <c r="F89" s="183"/>
      <c r="G89" s="183"/>
    </row>
    <row r="90" spans="1:7">
      <c r="E90" s="145"/>
    </row>
    <row r="91" spans="1:7">
      <c r="E91" s="145"/>
    </row>
    <row r="92" spans="1:7">
      <c r="E92" s="145"/>
    </row>
    <row r="93" spans="1:7">
      <c r="E93" s="145"/>
    </row>
    <row r="94" spans="1:7">
      <c r="E94" s="145"/>
    </row>
    <row r="95" spans="1:7">
      <c r="E95" s="145"/>
    </row>
    <row r="96" spans="1:7">
      <c r="E96" s="145"/>
    </row>
    <row r="97" spans="5:5">
      <c r="E97" s="145"/>
    </row>
    <row r="98" spans="5:5">
      <c r="E98" s="145"/>
    </row>
    <row r="99" spans="5:5">
      <c r="E99" s="145"/>
    </row>
    <row r="100" spans="5:5">
      <c r="E100" s="145"/>
    </row>
    <row r="101" spans="5:5">
      <c r="E101" s="145"/>
    </row>
    <row r="102" spans="5:5">
      <c r="E102" s="145"/>
    </row>
    <row r="103" spans="5:5">
      <c r="E103" s="145"/>
    </row>
    <row r="104" spans="5:5">
      <c r="E104" s="145"/>
    </row>
    <row r="105" spans="5:5">
      <c r="E105" s="145"/>
    </row>
    <row r="106" spans="5:5">
      <c r="E106" s="145"/>
    </row>
    <row r="107" spans="5:5">
      <c r="E107" s="145"/>
    </row>
    <row r="108" spans="5:5">
      <c r="E108" s="145"/>
    </row>
    <row r="109" spans="5:5">
      <c r="E109" s="145"/>
    </row>
    <row r="110" spans="5:5">
      <c r="E110" s="145"/>
    </row>
    <row r="111" spans="5:5">
      <c r="E111" s="145"/>
    </row>
    <row r="112" spans="5:5">
      <c r="E112" s="145"/>
    </row>
    <row r="113" spans="1:7">
      <c r="E113" s="145"/>
    </row>
    <row r="114" spans="1:7">
      <c r="E114" s="145"/>
    </row>
    <row r="115" spans="1:7">
      <c r="E115" s="145"/>
    </row>
    <row r="116" spans="1:7">
      <c r="E116" s="145"/>
    </row>
    <row r="117" spans="1:7">
      <c r="E117" s="145"/>
    </row>
    <row r="118" spans="1:7">
      <c r="E118" s="145"/>
    </row>
    <row r="119" spans="1:7">
      <c r="E119" s="145"/>
    </row>
    <row r="120" spans="1:7">
      <c r="E120" s="145"/>
    </row>
    <row r="121" spans="1:7">
      <c r="A121" s="184"/>
      <c r="B121" s="184"/>
    </row>
    <row r="122" spans="1:7">
      <c r="A122" s="183"/>
      <c r="B122" s="183"/>
      <c r="C122" s="186"/>
      <c r="D122" s="186"/>
      <c r="E122" s="187"/>
      <c r="F122" s="186"/>
      <c r="G122" s="188"/>
    </row>
    <row r="123" spans="1:7">
      <c r="A123" s="189"/>
      <c r="B123" s="189"/>
      <c r="C123" s="183"/>
      <c r="D123" s="183"/>
      <c r="E123" s="190"/>
      <c r="F123" s="183"/>
      <c r="G123" s="183"/>
    </row>
    <row r="124" spans="1:7">
      <c r="A124" s="183"/>
      <c r="B124" s="183"/>
      <c r="C124" s="183"/>
      <c r="D124" s="183"/>
      <c r="E124" s="190"/>
      <c r="F124" s="183"/>
      <c r="G124" s="183"/>
    </row>
    <row r="125" spans="1:7">
      <c r="A125" s="183"/>
      <c r="B125" s="183"/>
      <c r="C125" s="183"/>
      <c r="D125" s="183"/>
      <c r="E125" s="190"/>
      <c r="F125" s="183"/>
      <c r="G125" s="183"/>
    </row>
    <row r="126" spans="1:7">
      <c r="A126" s="183"/>
      <c r="B126" s="183"/>
      <c r="C126" s="183"/>
      <c r="D126" s="183"/>
      <c r="E126" s="190"/>
      <c r="F126" s="183"/>
      <c r="G126" s="183"/>
    </row>
    <row r="127" spans="1:7">
      <c r="A127" s="183"/>
      <c r="B127" s="183"/>
      <c r="C127" s="183"/>
      <c r="D127" s="183"/>
      <c r="E127" s="190"/>
      <c r="F127" s="183"/>
      <c r="G127" s="183"/>
    </row>
    <row r="128" spans="1:7">
      <c r="A128" s="183"/>
      <c r="B128" s="183"/>
      <c r="C128" s="183"/>
      <c r="D128" s="183"/>
      <c r="E128" s="190"/>
      <c r="F128" s="183"/>
      <c r="G128" s="183"/>
    </row>
    <row r="129" spans="1:7">
      <c r="A129" s="183"/>
      <c r="B129" s="183"/>
      <c r="C129" s="183"/>
      <c r="D129" s="183"/>
      <c r="E129" s="190"/>
      <c r="F129" s="183"/>
      <c r="G129" s="183"/>
    </row>
    <row r="130" spans="1:7">
      <c r="A130" s="183"/>
      <c r="B130" s="183"/>
      <c r="C130" s="183"/>
      <c r="D130" s="183"/>
      <c r="E130" s="190"/>
      <c r="F130" s="183"/>
      <c r="G130" s="183"/>
    </row>
    <row r="131" spans="1:7">
      <c r="A131" s="183"/>
      <c r="B131" s="183"/>
      <c r="C131" s="183"/>
      <c r="D131" s="183"/>
      <c r="E131" s="190"/>
      <c r="F131" s="183"/>
      <c r="G131" s="183"/>
    </row>
    <row r="132" spans="1:7">
      <c r="A132" s="183"/>
      <c r="B132" s="183"/>
      <c r="C132" s="183"/>
      <c r="D132" s="183"/>
      <c r="E132" s="190"/>
      <c r="F132" s="183"/>
      <c r="G132" s="183"/>
    </row>
    <row r="133" spans="1:7">
      <c r="A133" s="183"/>
      <c r="B133" s="183"/>
      <c r="C133" s="183"/>
      <c r="D133" s="183"/>
      <c r="E133" s="190"/>
      <c r="F133" s="183"/>
      <c r="G133" s="183"/>
    </row>
    <row r="134" spans="1:7">
      <c r="A134" s="183"/>
      <c r="B134" s="183"/>
      <c r="C134" s="183"/>
      <c r="D134" s="183"/>
      <c r="E134" s="190"/>
      <c r="F134" s="183"/>
      <c r="G134" s="183"/>
    </row>
    <row r="135" spans="1:7">
      <c r="A135" s="183"/>
      <c r="B135" s="183"/>
      <c r="C135" s="183"/>
      <c r="D135" s="183"/>
      <c r="E135" s="190"/>
      <c r="F135" s="183"/>
      <c r="G135" s="18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Januš Kubeczka</cp:lastModifiedBy>
  <dcterms:created xsi:type="dcterms:W3CDTF">2018-12-18T19:17:04Z</dcterms:created>
  <dcterms:modified xsi:type="dcterms:W3CDTF">2019-07-30T06:36:33Z</dcterms:modified>
</cp:coreProperties>
</file>